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Z:\09. KONSOLIDACIJA i NACIONALNE MANJINE\2025\31.12.2025\"/>
    </mc:Choice>
  </mc:AlternateContent>
  <xr:revisionPtr revIDLastSave="0" documentId="13_ncr:1_{1FB2EF07-71C6-41B2-B291-65361ED8E9B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E325" i="9" s="1"/>
  <c r="B325" i="9" s="1"/>
  <c r="F325" i="9"/>
  <c r="H324" i="9"/>
  <c r="G324" i="9"/>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8" i="9"/>
  <c r="F297" i="9"/>
  <c r="L296" i="9"/>
  <c r="F296" i="9" s="1"/>
  <c r="H296" i="9"/>
  <c r="F295" i="9"/>
  <c r="I294" i="9"/>
  <c r="H294" i="9"/>
  <c r="E294" i="9" s="1"/>
  <c r="B294" i="9" s="1"/>
  <c r="F294" i="9"/>
  <c r="E293" i="9"/>
  <c r="M292" i="9"/>
  <c r="L292" i="9"/>
  <c r="F292" i="9"/>
  <c r="B292" i="9" s="1"/>
  <c r="E292" i="9"/>
  <c r="M291" i="9"/>
  <c r="L291" i="9"/>
  <c r="E291" i="9"/>
  <c r="M290" i="9"/>
  <c r="F290" i="9" s="1"/>
  <c r="L290" i="9"/>
  <c r="E290" i="9"/>
  <c r="B290" i="9"/>
  <c r="M289" i="9"/>
  <c r="L289" i="9"/>
  <c r="F289" i="9"/>
  <c r="E289" i="9"/>
  <c r="B289" i="9" s="1"/>
  <c r="M288" i="9"/>
  <c r="L288" i="9"/>
  <c r="F288" i="9"/>
  <c r="B288" i="9" s="1"/>
  <c r="E288" i="9"/>
  <c r="M287" i="9"/>
  <c r="L287" i="9"/>
  <c r="E287" i="9"/>
  <c r="M286" i="9"/>
  <c r="F286" i="9" s="1"/>
  <c r="L286" i="9"/>
  <c r="E286" i="9"/>
  <c r="B286" i="9"/>
  <c r="M285" i="9"/>
  <c r="L285" i="9"/>
  <c r="F285" i="9"/>
  <c r="E285" i="9"/>
  <c r="B285" i="9" s="1"/>
  <c r="M284" i="9"/>
  <c r="L284" i="9"/>
  <c r="F284" i="9"/>
  <c r="B284" i="9" s="1"/>
  <c r="E284" i="9"/>
  <c r="M283" i="9"/>
  <c r="L283" i="9"/>
  <c r="E283" i="9"/>
  <c r="M282" i="9"/>
  <c r="F282" i="9" s="1"/>
  <c r="L282" i="9"/>
  <c r="E282" i="9"/>
  <c r="B282" i="9"/>
  <c r="M281" i="9"/>
  <c r="L281" i="9"/>
  <c r="F281" i="9"/>
  <c r="E281" i="9"/>
  <c r="B281" i="9" s="1"/>
  <c r="M280" i="9"/>
  <c r="L280" i="9"/>
  <c r="F280" i="9"/>
  <c r="B280" i="9" s="1"/>
  <c r="E280" i="9"/>
  <c r="M279" i="9"/>
  <c r="L279" i="9"/>
  <c r="E279" i="9"/>
  <c r="M278" i="9"/>
  <c r="F278" i="9" s="1"/>
  <c r="L278" i="9"/>
  <c r="E278" i="9"/>
  <c r="B278" i="9"/>
  <c r="M277" i="9"/>
  <c r="L277" i="9"/>
  <c r="F277" i="9"/>
  <c r="E277" i="9"/>
  <c r="B277" i="9" s="1"/>
  <c r="M276" i="9"/>
  <c r="L276" i="9"/>
  <c r="F276" i="9"/>
  <c r="B276" i="9" s="1"/>
  <c r="E276" i="9"/>
  <c r="M275" i="9"/>
  <c r="L275" i="9"/>
  <c r="E275" i="9"/>
  <c r="M274" i="9"/>
  <c r="F274" i="9" s="1"/>
  <c r="L274" i="9"/>
  <c r="E274" i="9"/>
  <c r="B274" i="9"/>
  <c r="M273" i="9"/>
  <c r="L273" i="9"/>
  <c r="F273" i="9"/>
  <c r="E273" i="9"/>
  <c r="B273" i="9" s="1"/>
  <c r="M272" i="9"/>
  <c r="L272" i="9"/>
  <c r="F272" i="9"/>
  <c r="B272" i="9" s="1"/>
  <c r="E272" i="9"/>
  <c r="M271" i="9"/>
  <c r="L271" i="9"/>
  <c r="F271" i="9" s="1"/>
  <c r="E271" i="9"/>
  <c r="B271" i="9" s="1"/>
  <c r="M270" i="9"/>
  <c r="L270" i="9"/>
  <c r="F270" i="9"/>
  <c r="E270" i="9"/>
  <c r="B270" i="9" s="1"/>
  <c r="M269" i="9"/>
  <c r="L269" i="9"/>
  <c r="F269" i="9" s="1"/>
  <c r="E269" i="9"/>
  <c r="M268" i="9"/>
  <c r="L268" i="9"/>
  <c r="F268" i="9" s="1"/>
  <c r="B268" i="9" s="1"/>
  <c r="E268" i="9"/>
  <c r="M267" i="9"/>
  <c r="L267" i="9"/>
  <c r="E267" i="9"/>
  <c r="M266" i="9"/>
  <c r="F266" i="9" s="1"/>
  <c r="L266" i="9"/>
  <c r="E266" i="9"/>
  <c r="B266" i="9"/>
  <c r="M265" i="9"/>
  <c r="L265" i="9"/>
  <c r="F265" i="9"/>
  <c r="E265" i="9"/>
  <c r="B265" i="9" s="1"/>
  <c r="M264" i="9"/>
  <c r="L264" i="9"/>
  <c r="F264" i="9"/>
  <c r="B264" i="9" s="1"/>
  <c r="E264" i="9"/>
  <c r="M263" i="9"/>
  <c r="L263" i="9"/>
  <c r="F263" i="9" s="1"/>
  <c r="E263" i="9"/>
  <c r="B263" i="9" s="1"/>
  <c r="M262" i="9"/>
  <c r="L262" i="9"/>
  <c r="F262" i="9"/>
  <c r="E262" i="9"/>
  <c r="B262" i="9" s="1"/>
  <c r="M261" i="9"/>
  <c r="L261" i="9"/>
  <c r="F261" i="9" s="1"/>
  <c r="E261" i="9"/>
  <c r="M260" i="9"/>
  <c r="L260" i="9"/>
  <c r="F260" i="9" s="1"/>
  <c r="B260" i="9" s="1"/>
  <c r="E260" i="9"/>
  <c r="M259" i="9"/>
  <c r="L259" i="9"/>
  <c r="E259" i="9"/>
  <c r="M258" i="9"/>
  <c r="F258" i="9" s="1"/>
  <c r="L258" i="9"/>
  <c r="E258" i="9"/>
  <c r="B258" i="9"/>
  <c r="M257" i="9"/>
  <c r="L257" i="9"/>
  <c r="F257" i="9"/>
  <c r="E257" i="9"/>
  <c r="B257" i="9" s="1"/>
  <c r="M256" i="9"/>
  <c r="L256" i="9"/>
  <c r="F256" i="9"/>
  <c r="B256" i="9" s="1"/>
  <c r="E256" i="9"/>
  <c r="M255" i="9"/>
  <c r="L255" i="9"/>
  <c r="F255" i="9" s="1"/>
  <c r="E255" i="9"/>
  <c r="B255" i="9" s="1"/>
  <c r="M254" i="9"/>
  <c r="L254" i="9"/>
  <c r="F254" i="9"/>
  <c r="E254" i="9"/>
  <c r="B254" i="9" s="1"/>
  <c r="M253" i="9"/>
  <c r="L253" i="9"/>
  <c r="F253" i="9" s="1"/>
  <c r="E253" i="9"/>
  <c r="M252" i="9"/>
  <c r="L252" i="9"/>
  <c r="F252" i="9" s="1"/>
  <c r="B252" i="9" s="1"/>
  <c r="E252" i="9"/>
  <c r="M251" i="9"/>
  <c r="L251" i="9"/>
  <c r="E251" i="9"/>
  <c r="M250" i="9"/>
  <c r="F250" i="9" s="1"/>
  <c r="L250" i="9"/>
  <c r="E250" i="9"/>
  <c r="B250" i="9"/>
  <c r="M249" i="9"/>
  <c r="L249" i="9"/>
  <c r="F249" i="9"/>
  <c r="E249" i="9"/>
  <c r="B249" i="9" s="1"/>
  <c r="M248" i="9"/>
  <c r="F248" i="9" s="1"/>
  <c r="B248" i="9" s="1"/>
  <c r="L248" i="9"/>
  <c r="E248" i="9"/>
  <c r="M247" i="9"/>
  <c r="L247" i="9"/>
  <c r="F247" i="9" s="1"/>
  <c r="E247" i="9"/>
  <c r="B247" i="9" s="1"/>
  <c r="M246" i="9"/>
  <c r="L246" i="9"/>
  <c r="F246" i="9"/>
  <c r="E246" i="9"/>
  <c r="B246" i="9" s="1"/>
  <c r="M245" i="9"/>
  <c r="L245" i="9"/>
  <c r="F245" i="9" s="1"/>
  <c r="E245" i="9"/>
  <c r="M244" i="9"/>
  <c r="L244" i="9"/>
  <c r="F244" i="9" s="1"/>
  <c r="B244" i="9" s="1"/>
  <c r="E244" i="9"/>
  <c r="M243" i="9"/>
  <c r="L243" i="9"/>
  <c r="E243" i="9"/>
  <c r="M242" i="9"/>
  <c r="F242" i="9" s="1"/>
  <c r="L242" i="9"/>
  <c r="E242" i="9"/>
  <c r="B242" i="9"/>
  <c r="M241" i="9"/>
  <c r="L241" i="9"/>
  <c r="F241" i="9"/>
  <c r="E241" i="9"/>
  <c r="B241" i="9" s="1"/>
  <c r="M240" i="9"/>
  <c r="F240" i="9" s="1"/>
  <c r="B240" i="9" s="1"/>
  <c r="L240" i="9"/>
  <c r="E240" i="9"/>
  <c r="M239" i="9"/>
  <c r="L239" i="9"/>
  <c r="F239" i="9" s="1"/>
  <c r="E239" i="9"/>
  <c r="B239" i="9" s="1"/>
  <c r="M238" i="9"/>
  <c r="L238" i="9"/>
  <c r="F238" i="9"/>
  <c r="E238" i="9"/>
  <c r="M237" i="9"/>
  <c r="L237" i="9"/>
  <c r="F237" i="9" s="1"/>
  <c r="E237" i="9"/>
  <c r="M236" i="9"/>
  <c r="L236" i="9"/>
  <c r="E236" i="9"/>
  <c r="M235" i="9"/>
  <c r="L235" i="9"/>
  <c r="E235" i="9"/>
  <c r="M234" i="9"/>
  <c r="F234" i="9" s="1"/>
  <c r="B234" i="9" s="1"/>
  <c r="L234" i="9"/>
  <c r="E234" i="9"/>
  <c r="M233" i="9"/>
  <c r="L233" i="9"/>
  <c r="F233" i="9"/>
  <c r="E233" i="9"/>
  <c r="B233" i="9" s="1"/>
  <c r="M232" i="9"/>
  <c r="L232" i="9"/>
  <c r="F232" i="9"/>
  <c r="B232" i="9" s="1"/>
  <c r="E232" i="9"/>
  <c r="M231" i="9"/>
  <c r="L231" i="9"/>
  <c r="F231" i="9" s="1"/>
  <c r="E231" i="9"/>
  <c r="B231" i="9" s="1"/>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H167" i="9"/>
  <c r="G167" i="9"/>
  <c r="E167" i="9" s="1"/>
  <c r="B167" i="9" s="1"/>
  <c r="F167" i="9"/>
  <c r="H166" i="9"/>
  <c r="G166" i="9"/>
  <c r="E166" i="9" s="1"/>
  <c r="B166" i="9" s="1"/>
  <c r="F166" i="9"/>
  <c r="H165" i="9"/>
  <c r="G165" i="9"/>
  <c r="F165" i="9"/>
  <c r="E165" i="9"/>
  <c r="B165" i="9" s="1"/>
  <c r="H164" i="9"/>
  <c r="G164" i="9"/>
  <c r="F164" i="9"/>
  <c r="E164" i="9"/>
  <c r="H163" i="9"/>
  <c r="G163" i="9"/>
  <c r="E163" i="9" s="1"/>
  <c r="B163" i="9" s="1"/>
  <c r="F163" i="9"/>
  <c r="H162" i="9"/>
  <c r="G162" i="9"/>
  <c r="F162" i="9"/>
  <c r="H161" i="9"/>
  <c r="G161" i="9"/>
  <c r="F161" i="9"/>
  <c r="E161" i="9"/>
  <c r="B161" i="9" s="1"/>
  <c r="H160" i="9"/>
  <c r="G160" i="9"/>
  <c r="F160" i="9"/>
  <c r="E160" i="9"/>
  <c r="B160" i="9" s="1"/>
  <c r="H159" i="9"/>
  <c r="G159" i="9"/>
  <c r="E159" i="9" s="1"/>
  <c r="B159" i="9" s="1"/>
  <c r="F159" i="9"/>
  <c r="H158" i="9"/>
  <c r="G158" i="9"/>
  <c r="F158" i="9"/>
  <c r="H157" i="9"/>
  <c r="E157" i="9" s="1"/>
  <c r="B157" i="9" s="1"/>
  <c r="G157" i="9"/>
  <c r="F157" i="9"/>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F73" i="9"/>
  <c r="E73" i="9"/>
  <c r="B73" i="9" s="1"/>
  <c r="H72" i="9"/>
  <c r="E72" i="9" s="1"/>
  <c r="B72" i="9" s="1"/>
  <c r="G72" i="9"/>
  <c r="F72" i="9"/>
  <c r="H71" i="9"/>
  <c r="G71" i="9"/>
  <c r="E71" i="9" s="1"/>
  <c r="B71" i="9" s="1"/>
  <c r="F71" i="9"/>
  <c r="H70" i="9"/>
  <c r="G70" i="9"/>
  <c r="E70" i="9" s="1"/>
  <c r="F70" i="9"/>
  <c r="B70" i="9"/>
  <c r="H69" i="9"/>
  <c r="G69" i="9"/>
  <c r="F69" i="9"/>
  <c r="E69" i="9"/>
  <c r="B69" i="9" s="1"/>
  <c r="H68" i="9"/>
  <c r="E68" i="9" s="1"/>
  <c r="G68" i="9"/>
  <c r="F68" i="9"/>
  <c r="H67" i="9"/>
  <c r="G67" i="9"/>
  <c r="E67" i="9" s="1"/>
  <c r="B67" i="9" s="1"/>
  <c r="F67" i="9"/>
  <c r="H66" i="9"/>
  <c r="G66" i="9"/>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E60" i="9" s="1"/>
  <c r="G60" i="9"/>
  <c r="F60" i="9"/>
  <c r="H59" i="9"/>
  <c r="G59" i="9"/>
  <c r="E59" i="9" s="1"/>
  <c r="B59" i="9" s="1"/>
  <c r="F59" i="9"/>
  <c r="H58" i="9"/>
  <c r="G58" i="9"/>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E47" i="9" s="1"/>
  <c r="B47" i="9" s="1"/>
  <c r="F47" i="9"/>
  <c r="H46" i="9"/>
  <c r="E46" i="9" s="1"/>
  <c r="B46" i="9" s="1"/>
  <c r="G46" i="9"/>
  <c r="F46" i="9"/>
  <c r="H45" i="9"/>
  <c r="G45" i="9"/>
  <c r="E45" i="9" s="1"/>
  <c r="F45" i="9"/>
  <c r="B45" i="9"/>
  <c r="H44" i="9"/>
  <c r="G44" i="9"/>
  <c r="F44" i="9"/>
  <c r="E44" i="9"/>
  <c r="B44" i="9" s="1"/>
  <c r="H43" i="9"/>
  <c r="G43" i="9"/>
  <c r="F43" i="9"/>
  <c r="E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H35" i="9"/>
  <c r="G35" i="9"/>
  <c r="F35" i="9"/>
  <c r="E35" i="9"/>
  <c r="H34" i="9"/>
  <c r="G34" i="9"/>
  <c r="E34" i="9" s="1"/>
  <c r="B34" i="9" s="1"/>
  <c r="F34" i="9"/>
  <c r="H33" i="9"/>
  <c r="G33" i="9"/>
  <c r="E33" i="9" s="1"/>
  <c r="F33" i="9"/>
  <c r="B33" i="9"/>
  <c r="H32" i="9"/>
  <c r="G32" i="9"/>
  <c r="F32" i="9"/>
  <c r="E32" i="9"/>
  <c r="B32" i="9" s="1"/>
  <c r="H31" i="9"/>
  <c r="G31" i="9"/>
  <c r="F31" i="9"/>
  <c r="H30" i="9"/>
  <c r="G30" i="9"/>
  <c r="E30" i="9" s="1"/>
  <c r="B30" i="9" s="1"/>
  <c r="F30" i="9"/>
  <c r="H29" i="9"/>
  <c r="G29" i="9"/>
  <c r="F29" i="9"/>
  <c r="H28" i="9"/>
  <c r="G28" i="9"/>
  <c r="F28" i="9"/>
  <c r="E28" i="9"/>
  <c r="B28" i="9" s="1"/>
  <c r="H27" i="9"/>
  <c r="G27" i="9"/>
  <c r="F27" i="9"/>
  <c r="E27" i="9"/>
  <c r="H26" i="9"/>
  <c r="G26" i="9"/>
  <c r="E26" i="9" s="1"/>
  <c r="B26" i="9" s="1"/>
  <c r="F26" i="9"/>
  <c r="H25" i="9"/>
  <c r="G25" i="9"/>
  <c r="E25" i="9" s="1"/>
  <c r="B25" i="9" s="1"/>
  <c r="F25" i="9"/>
  <c r="F24" i="9"/>
  <c r="F4" i="9"/>
  <c r="O3" i="9"/>
  <c r="G296" i="9" s="1"/>
  <c r="E296" i="9" s="1"/>
  <c r="B296" i="9" s="1"/>
  <c r="I3" i="9"/>
  <c r="G227" i="9" s="1"/>
  <c r="E227" i="9" s="1"/>
  <c r="B227" i="9" s="1"/>
  <c r="H3" i="9"/>
  <c r="G3" i="9"/>
  <c r="D104" i="8"/>
  <c r="C1681" i="1" s="1"/>
  <c r="H1681" i="1" s="1"/>
  <c r="D97" i="8"/>
  <c r="D92" i="8"/>
  <c r="D87" i="8"/>
  <c r="D82" i="8"/>
  <c r="D77" i="8"/>
  <c r="D72" i="8"/>
  <c r="D67" i="8"/>
  <c r="D62" i="8"/>
  <c r="D57" i="8"/>
  <c r="D52" i="8"/>
  <c r="D46" i="8"/>
  <c r="D37" i="8"/>
  <c r="D27" i="8"/>
  <c r="D25" i="8"/>
  <c r="D18" i="8"/>
  <c r="D6" i="8" s="1"/>
  <c r="C1583" i="1" s="1"/>
  <c r="D8" i="8"/>
  <c r="E44" i="7"/>
  <c r="D44" i="7"/>
  <c r="E39" i="7"/>
  <c r="D39" i="7"/>
  <c r="E38" i="7"/>
  <c r="D38" i="7"/>
  <c r="E30" i="7"/>
  <c r="D30" i="7"/>
  <c r="E23" i="7"/>
  <c r="E22" i="7" s="1"/>
  <c r="D23" i="7"/>
  <c r="D22" i="7" s="1"/>
  <c r="H34" i="3"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3" i="5"/>
  <c r="F262" i="5"/>
  <c r="F261" i="5"/>
  <c r="E260" i="5"/>
  <c r="D1264" i="1" s="1"/>
  <c r="D260" i="5"/>
  <c r="C1264" i="1" s="1"/>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2" i="1" s="1"/>
  <c r="F642" i="4"/>
  <c r="F641" i="4"/>
  <c r="F638" i="4"/>
  <c r="F637" i="4"/>
  <c r="E636" i="4"/>
  <c r="E629" i="4" s="1"/>
  <c r="D636" i="4"/>
  <c r="D629" i="4" s="1"/>
  <c r="F629" i="4" s="1"/>
  <c r="F635" i="4"/>
  <c r="F634" i="4"/>
  <c r="F633" i="4"/>
  <c r="E633" i="4"/>
  <c r="D633" i="4"/>
  <c r="F632" i="4"/>
  <c r="F631" i="4"/>
  <c r="F630" i="4"/>
  <c r="E630" i="4"/>
  <c r="D630" i="4"/>
  <c r="F628" i="4"/>
  <c r="F627" i="4"/>
  <c r="F626" i="4"/>
  <c r="F625" i="4"/>
  <c r="F624" i="4"/>
  <c r="F623" i="4"/>
  <c r="F622" i="4"/>
  <c r="E621" i="4"/>
  <c r="D621" i="4"/>
  <c r="C615" i="1" s="1"/>
  <c r="F620" i="4"/>
  <c r="F619" i="4"/>
  <c r="F618" i="4"/>
  <c r="F617" i="4"/>
  <c r="F616" i="4"/>
  <c r="E616" i="4"/>
  <c r="D616" i="4"/>
  <c r="F615" i="4"/>
  <c r="F614" i="4"/>
  <c r="F613" i="4"/>
  <c r="F612" i="4"/>
  <c r="F611" i="4"/>
  <c r="F610" i="4"/>
  <c r="E609" i="4"/>
  <c r="D603" i="1" s="1"/>
  <c r="G603" i="1" s="1"/>
  <c r="D609" i="4"/>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28" i="4"/>
  <c r="E428" i="4"/>
  <c r="D428" i="4"/>
  <c r="E427" i="4"/>
  <c r="D427" i="4"/>
  <c r="E426" i="4"/>
  <c r="D42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D310" i="4"/>
  <c r="E309" i="4"/>
  <c r="E308" i="4" s="1"/>
  <c r="E417"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D273" i="4" s="1"/>
  <c r="F273" i="4" s="1"/>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46" i="1" s="1"/>
  <c r="D250" i="4"/>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E230" i="4"/>
  <c r="D226" i="1" s="1"/>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F129" i="4"/>
  <c r="E129" i="4"/>
  <c r="D129" i="4"/>
  <c r="F128" i="4"/>
  <c r="F127" i="4"/>
  <c r="E126" i="4"/>
  <c r="E125" i="4" s="1"/>
  <c r="D121" i="1" s="1"/>
  <c r="D126" i="4"/>
  <c r="F126" i="4" s="1"/>
  <c r="F124" i="4"/>
  <c r="F123" i="4"/>
  <c r="F122" i="4"/>
  <c r="F121" i="4"/>
  <c r="F120" i="4"/>
  <c r="E120" i="4"/>
  <c r="E106" i="4" s="1"/>
  <c r="D102" i="1"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E64" i="4"/>
  <c r="F64" i="4"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3" i="1" s="1"/>
  <c r="D8" i="4"/>
  <c r="F8" i="4" s="1"/>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H1683" i="1"/>
  <c r="G1683" i="1"/>
  <c r="C1683" i="1"/>
  <c r="C1682" i="1"/>
  <c r="H1680" i="1"/>
  <c r="C1680" i="1"/>
  <c r="G1680" i="1" s="1"/>
  <c r="H1679" i="1"/>
  <c r="G1679" i="1"/>
  <c r="C1679" i="1"/>
  <c r="C1678" i="1"/>
  <c r="C1677" i="1"/>
  <c r="H1677" i="1" s="1"/>
  <c r="H1676" i="1"/>
  <c r="C1676" i="1"/>
  <c r="G1676" i="1" s="1"/>
  <c r="H1675" i="1"/>
  <c r="G1675" i="1"/>
  <c r="C1675" i="1"/>
  <c r="C1674" i="1"/>
  <c r="C1673" i="1"/>
  <c r="H1673" i="1" s="1"/>
  <c r="H1672" i="1"/>
  <c r="C1672" i="1"/>
  <c r="G1672" i="1" s="1"/>
  <c r="H1671" i="1"/>
  <c r="G1671" i="1"/>
  <c r="C1671" i="1"/>
  <c r="C1670" i="1"/>
  <c r="C1669" i="1"/>
  <c r="H1669" i="1" s="1"/>
  <c r="H1668" i="1"/>
  <c r="C1668" i="1"/>
  <c r="G1668" i="1" s="1"/>
  <c r="H1667" i="1"/>
  <c r="G1667" i="1"/>
  <c r="C1667" i="1"/>
  <c r="C1666" i="1"/>
  <c r="C1665" i="1"/>
  <c r="H1665" i="1" s="1"/>
  <c r="H1664" i="1"/>
  <c r="C1664" i="1"/>
  <c r="G1664" i="1" s="1"/>
  <c r="H1663" i="1"/>
  <c r="G1663" i="1"/>
  <c r="C1663" i="1"/>
  <c r="C1662" i="1"/>
  <c r="C1661" i="1"/>
  <c r="H1661" i="1" s="1"/>
  <c r="H1660" i="1"/>
  <c r="C1660" i="1"/>
  <c r="G1660" i="1" s="1"/>
  <c r="H1659" i="1"/>
  <c r="G1659" i="1"/>
  <c r="C1659" i="1"/>
  <c r="C1658" i="1"/>
  <c r="C1657" i="1"/>
  <c r="H1657" i="1" s="1"/>
  <c r="H1656" i="1"/>
  <c r="C1656" i="1"/>
  <c r="G1656" i="1" s="1"/>
  <c r="H1655" i="1"/>
  <c r="G1655" i="1"/>
  <c r="C1655" i="1"/>
  <c r="C1654" i="1"/>
  <c r="C1653" i="1"/>
  <c r="H1653" i="1" s="1"/>
  <c r="H1652" i="1"/>
  <c r="C1652" i="1"/>
  <c r="G1652" i="1" s="1"/>
  <c r="H1651" i="1"/>
  <c r="G1651" i="1"/>
  <c r="C1651" i="1"/>
  <c r="C1650" i="1"/>
  <c r="C1649" i="1"/>
  <c r="H1649" i="1" s="1"/>
  <c r="H1648" i="1"/>
  <c r="C1648" i="1"/>
  <c r="G1648" i="1" s="1"/>
  <c r="H1647" i="1"/>
  <c r="G1647" i="1"/>
  <c r="C1647" i="1"/>
  <c r="C1646" i="1"/>
  <c r="C1645" i="1"/>
  <c r="H1645" i="1" s="1"/>
  <c r="H1644" i="1"/>
  <c r="C1644" i="1"/>
  <c r="G1644" i="1" s="1"/>
  <c r="H1643" i="1"/>
  <c r="G1643" i="1"/>
  <c r="C1643" i="1"/>
  <c r="C1642" i="1"/>
  <c r="C1641" i="1"/>
  <c r="H1641" i="1" s="1"/>
  <c r="H1640" i="1"/>
  <c r="C1640" i="1"/>
  <c r="G1640" i="1" s="1"/>
  <c r="H1639" i="1"/>
  <c r="G1639" i="1"/>
  <c r="C1639" i="1"/>
  <c r="C1638" i="1"/>
  <c r="C1637" i="1"/>
  <c r="H1637" i="1" s="1"/>
  <c r="H1636" i="1"/>
  <c r="C1636" i="1"/>
  <c r="G1636" i="1" s="1"/>
  <c r="H1635" i="1"/>
  <c r="G1635" i="1"/>
  <c r="C1635" i="1"/>
  <c r="C1634" i="1"/>
  <c r="C1633" i="1"/>
  <c r="H1633" i="1" s="1"/>
  <c r="H1632" i="1"/>
  <c r="C1632" i="1"/>
  <c r="G1632" i="1" s="1"/>
  <c r="H1631" i="1"/>
  <c r="G1631" i="1"/>
  <c r="C1631" i="1"/>
  <c r="C1630" i="1"/>
  <c r="C1629" i="1"/>
  <c r="H1629" i="1" s="1"/>
  <c r="H1627" i="1"/>
  <c r="G1627" i="1"/>
  <c r="C1627" i="1"/>
  <c r="C1626" i="1"/>
  <c r="C1625" i="1"/>
  <c r="H1625" i="1" s="1"/>
  <c r="H1624" i="1"/>
  <c r="C1624" i="1"/>
  <c r="G1624" i="1" s="1"/>
  <c r="H1623" i="1"/>
  <c r="G1623" i="1"/>
  <c r="C1623" i="1"/>
  <c r="H1620" i="1"/>
  <c r="C1620" i="1"/>
  <c r="G1620" i="1" s="1"/>
  <c r="H1619" i="1"/>
  <c r="G1619" i="1"/>
  <c r="C1619" i="1"/>
  <c r="C1618" i="1"/>
  <c r="C1617" i="1"/>
  <c r="H1617" i="1" s="1"/>
  <c r="H1616" i="1"/>
  <c r="C1616" i="1"/>
  <c r="G1616" i="1" s="1"/>
  <c r="H1615" i="1"/>
  <c r="G1615" i="1"/>
  <c r="C1615" i="1"/>
  <c r="C1614" i="1"/>
  <c r="C1613" i="1"/>
  <c r="H1613" i="1" s="1"/>
  <c r="H1612" i="1"/>
  <c r="C1612" i="1"/>
  <c r="G1612" i="1" s="1"/>
  <c r="H1611" i="1"/>
  <c r="G1611" i="1"/>
  <c r="C1611" i="1"/>
  <c r="C1610" i="1"/>
  <c r="C1609" i="1"/>
  <c r="H1609" i="1" s="1"/>
  <c r="H1608" i="1"/>
  <c r="C1608" i="1"/>
  <c r="G1608" i="1" s="1"/>
  <c r="H1607" i="1"/>
  <c r="G1607" i="1"/>
  <c r="C1607" i="1"/>
  <c r="C1606" i="1"/>
  <c r="C1605" i="1"/>
  <c r="H1605" i="1" s="1"/>
  <c r="H1604" i="1"/>
  <c r="C1604" i="1"/>
  <c r="G1604" i="1" s="1"/>
  <c r="C1603" i="1"/>
  <c r="H1603" i="1" s="1"/>
  <c r="C1602" i="1"/>
  <c r="C1601" i="1"/>
  <c r="H1601" i="1" s="1"/>
  <c r="H1600" i="1"/>
  <c r="C1600" i="1"/>
  <c r="G1600" i="1" s="1"/>
  <c r="H1599" i="1"/>
  <c r="G1599" i="1"/>
  <c r="C1599" i="1"/>
  <c r="C1598" i="1"/>
  <c r="C1597" i="1"/>
  <c r="H1597" i="1" s="1"/>
  <c r="H1596" i="1"/>
  <c r="C1596" i="1"/>
  <c r="G1596" i="1" s="1"/>
  <c r="G1595" i="1"/>
  <c r="C1595" i="1"/>
  <c r="H1595" i="1" s="1"/>
  <c r="C1594" i="1"/>
  <c r="C1593" i="1"/>
  <c r="H1593" i="1" s="1"/>
  <c r="H1592" i="1"/>
  <c r="C1592" i="1"/>
  <c r="G1592" i="1" s="1"/>
  <c r="H1591" i="1"/>
  <c r="G1591" i="1"/>
  <c r="C1591" i="1"/>
  <c r="C1590" i="1"/>
  <c r="C1589" i="1"/>
  <c r="H1588" i="1"/>
  <c r="C1588" i="1"/>
  <c r="G1588" i="1" s="1"/>
  <c r="H1587" i="1"/>
  <c r="G1587" i="1"/>
  <c r="C1587" i="1"/>
  <c r="G1586" i="1"/>
  <c r="C1586" i="1"/>
  <c r="H1586" i="1" s="1"/>
  <c r="C1585" i="1"/>
  <c r="C1584" i="1"/>
  <c r="G1584" i="1" s="1"/>
  <c r="G1582" i="1"/>
  <c r="C1582" i="1"/>
  <c r="H1582" i="1" s="1"/>
  <c r="H1581" i="1"/>
  <c r="G1581" i="1"/>
  <c r="I1581" i="1" s="1"/>
  <c r="D1581" i="1"/>
  <c r="C1581" i="1"/>
  <c r="J1581" i="1" s="1"/>
  <c r="J1580" i="1"/>
  <c r="D1580" i="1"/>
  <c r="C1580" i="1"/>
  <c r="H1579" i="1"/>
  <c r="G1579" i="1"/>
  <c r="I1579" i="1" s="1"/>
  <c r="D1579" i="1"/>
  <c r="C1579" i="1"/>
  <c r="J1579" i="1" s="1"/>
  <c r="J1578" i="1"/>
  <c r="D1578" i="1"/>
  <c r="C1578" i="1"/>
  <c r="D1577" i="1"/>
  <c r="C1577" i="1"/>
  <c r="H1576" i="1"/>
  <c r="G1576" i="1"/>
  <c r="D1576" i="1"/>
  <c r="C1576" i="1"/>
  <c r="J1576" i="1" s="1"/>
  <c r="D1575" i="1"/>
  <c r="C1575" i="1"/>
  <c r="H1574" i="1"/>
  <c r="G1574" i="1"/>
  <c r="D1574" i="1"/>
  <c r="C1574" i="1"/>
  <c r="J1574" i="1" s="1"/>
  <c r="D1573" i="1"/>
  <c r="C1573" i="1"/>
  <c r="D1572" i="1"/>
  <c r="C1572" i="1"/>
  <c r="D1571" i="1"/>
  <c r="C1571" i="1"/>
  <c r="H1570" i="1"/>
  <c r="G1570" i="1"/>
  <c r="D1570" i="1"/>
  <c r="C1570" i="1"/>
  <c r="J1570" i="1" s="1"/>
  <c r="D1569" i="1"/>
  <c r="C1569" i="1"/>
  <c r="H1568" i="1"/>
  <c r="G1568" i="1"/>
  <c r="D1568" i="1"/>
  <c r="C1568" i="1"/>
  <c r="J1568" i="1" s="1"/>
  <c r="D1567" i="1"/>
  <c r="C1567" i="1"/>
  <c r="H1566" i="1"/>
  <c r="G1566" i="1"/>
  <c r="D1566" i="1"/>
  <c r="C1566" i="1"/>
  <c r="J1566" i="1" s="1"/>
  <c r="D1565" i="1"/>
  <c r="C1565" i="1"/>
  <c r="H1564" i="1"/>
  <c r="G1564" i="1"/>
  <c r="D1564" i="1"/>
  <c r="C1564" i="1"/>
  <c r="J1564" i="1" s="1"/>
  <c r="H1563" i="1"/>
  <c r="G1563" i="1"/>
  <c r="D1563" i="1"/>
  <c r="C1563" i="1"/>
  <c r="D1562" i="1"/>
  <c r="C1562" i="1"/>
  <c r="H1561" i="1"/>
  <c r="G1561" i="1"/>
  <c r="D1561" i="1"/>
  <c r="C1561" i="1"/>
  <c r="J1561" i="1" s="1"/>
  <c r="D1560" i="1"/>
  <c r="C1560" i="1"/>
  <c r="H1559" i="1"/>
  <c r="G1559" i="1"/>
  <c r="D1559" i="1"/>
  <c r="C1559" i="1"/>
  <c r="J1559" i="1" s="1"/>
  <c r="D1558" i="1"/>
  <c r="C1558" i="1"/>
  <c r="H1557" i="1"/>
  <c r="G1557" i="1"/>
  <c r="D1557" i="1"/>
  <c r="C1557" i="1"/>
  <c r="J1557" i="1" s="1"/>
  <c r="D1556" i="1"/>
  <c r="D1555" i="1"/>
  <c r="D1554" i="1"/>
  <c r="C1554" i="1"/>
  <c r="H1553" i="1"/>
  <c r="G1553" i="1"/>
  <c r="D1553" i="1"/>
  <c r="C1553" i="1"/>
  <c r="J1553" i="1" s="1"/>
  <c r="D1552" i="1"/>
  <c r="C1552" i="1"/>
  <c r="H1551" i="1"/>
  <c r="G1551" i="1"/>
  <c r="D1551" i="1"/>
  <c r="C1551" i="1"/>
  <c r="J1551" i="1" s="1"/>
  <c r="D1550" i="1"/>
  <c r="C1550" i="1"/>
  <c r="H1549" i="1"/>
  <c r="G1549" i="1"/>
  <c r="D1549" i="1"/>
  <c r="C1549" i="1"/>
  <c r="J1549" i="1" s="1"/>
  <c r="D1548" i="1"/>
  <c r="C1548" i="1"/>
  <c r="G1547" i="1"/>
  <c r="D1547" i="1"/>
  <c r="H1547" i="1" s="1"/>
  <c r="C1547" i="1"/>
  <c r="J1547" i="1" s="1"/>
  <c r="D1546" i="1"/>
  <c r="C1546" i="1"/>
  <c r="J1545" i="1"/>
  <c r="G1545" i="1"/>
  <c r="I1545" i="1" s="1"/>
  <c r="D1545" i="1"/>
  <c r="H1545" i="1" s="1"/>
  <c r="C1545" i="1"/>
  <c r="D1544" i="1"/>
  <c r="C1544" i="1"/>
  <c r="J1543" i="1"/>
  <c r="G1543" i="1"/>
  <c r="I1543" i="1" s="1"/>
  <c r="D1543" i="1"/>
  <c r="H1543" i="1" s="1"/>
  <c r="C1543" i="1"/>
  <c r="D1542" i="1"/>
  <c r="C1542" i="1"/>
  <c r="J1541" i="1"/>
  <c r="G1541" i="1"/>
  <c r="I1541" i="1" s="1"/>
  <c r="D1541" i="1"/>
  <c r="H1541" i="1" s="1"/>
  <c r="C1541" i="1"/>
  <c r="G1540" i="1"/>
  <c r="D1540" i="1"/>
  <c r="H1540" i="1" s="1"/>
  <c r="C1540" i="1"/>
  <c r="D1539" i="1"/>
  <c r="H1539" i="1" s="1"/>
  <c r="C1539" i="1"/>
  <c r="D1536" i="1"/>
  <c r="H1536" i="1" s="1"/>
  <c r="C1536" i="1"/>
  <c r="G1535" i="1"/>
  <c r="D1535" i="1"/>
  <c r="H1535" i="1" s="1"/>
  <c r="C1535" i="1"/>
  <c r="G1534" i="1"/>
  <c r="D1534" i="1"/>
  <c r="H1534" i="1" s="1"/>
  <c r="C1534" i="1"/>
  <c r="D1533" i="1"/>
  <c r="H1533" i="1" s="1"/>
  <c r="C1533" i="1"/>
  <c r="D1532" i="1"/>
  <c r="H1532" i="1" s="1"/>
  <c r="C1532" i="1"/>
  <c r="G1531" i="1"/>
  <c r="D1531" i="1"/>
  <c r="H1531" i="1" s="1"/>
  <c r="C1531" i="1"/>
  <c r="G1530" i="1"/>
  <c r="D1530" i="1"/>
  <c r="H1530" i="1" s="1"/>
  <c r="C1530" i="1"/>
  <c r="D1529" i="1"/>
  <c r="H1529" i="1" s="1"/>
  <c r="C1529" i="1"/>
  <c r="D1528" i="1"/>
  <c r="H1528" i="1" s="1"/>
  <c r="C1528" i="1"/>
  <c r="G1527" i="1"/>
  <c r="D1527" i="1"/>
  <c r="H1527" i="1" s="1"/>
  <c r="C1527" i="1"/>
  <c r="G1526" i="1"/>
  <c r="D1526" i="1"/>
  <c r="H1526" i="1" s="1"/>
  <c r="C1526" i="1"/>
  <c r="D1525" i="1"/>
  <c r="D1524" i="1"/>
  <c r="H1524" i="1" s="1"/>
  <c r="C1524" i="1"/>
  <c r="G1523" i="1"/>
  <c r="D1523" i="1"/>
  <c r="H1523" i="1" s="1"/>
  <c r="C1523" i="1"/>
  <c r="D1522" i="1"/>
  <c r="H1522" i="1" s="1"/>
  <c r="C1522" i="1"/>
  <c r="D1521" i="1"/>
  <c r="H1521" i="1" s="1"/>
  <c r="C1521" i="1"/>
  <c r="G1520" i="1"/>
  <c r="D1520" i="1"/>
  <c r="H1520" i="1" s="1"/>
  <c r="C1520" i="1"/>
  <c r="G1519" i="1"/>
  <c r="D1519" i="1"/>
  <c r="H1519" i="1" s="1"/>
  <c r="C1519" i="1"/>
  <c r="D1518" i="1"/>
  <c r="H1518" i="1" s="1"/>
  <c r="C1518" i="1"/>
  <c r="D1517" i="1"/>
  <c r="H1517" i="1" s="1"/>
  <c r="C1517" i="1"/>
  <c r="G1516" i="1"/>
  <c r="D1516" i="1"/>
  <c r="C1516" i="1"/>
  <c r="G1515" i="1"/>
  <c r="D1515" i="1"/>
  <c r="H1515" i="1" s="1"/>
  <c r="C1515" i="1"/>
  <c r="D1514" i="1"/>
  <c r="D1513" i="1"/>
  <c r="C1513" i="1"/>
  <c r="G1512" i="1"/>
  <c r="D1512" i="1"/>
  <c r="H1512" i="1" s="1"/>
  <c r="C1512" i="1"/>
  <c r="H1511" i="1"/>
  <c r="D1511" i="1"/>
  <c r="C1511" i="1"/>
  <c r="G1511" i="1" s="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D1475" i="1"/>
  <c r="H1475" i="1" s="1"/>
  <c r="C1475" i="1"/>
  <c r="H1474" i="1"/>
  <c r="G1474" i="1"/>
  <c r="D1474" i="1"/>
  <c r="C1474" i="1"/>
  <c r="H1473" i="1"/>
  <c r="G1473" i="1"/>
  <c r="D1473" i="1"/>
  <c r="C1473" i="1"/>
  <c r="H1472" i="1"/>
  <c r="G1472" i="1"/>
  <c r="D1472" i="1"/>
  <c r="C1472"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H1345" i="1" s="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C1306" i="1"/>
  <c r="G1306" i="1" s="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H1266" i="1"/>
  <c r="G1266" i="1"/>
  <c r="D1266" i="1"/>
  <c r="C1266" i="1"/>
  <c r="D1265" i="1"/>
  <c r="C1265" i="1"/>
  <c r="D1263" i="1"/>
  <c r="C1263" i="1"/>
  <c r="D1262" i="1"/>
  <c r="C1262" i="1"/>
  <c r="H1262" i="1" s="1"/>
  <c r="H1261" i="1"/>
  <c r="G1261" i="1"/>
  <c r="D1261" i="1"/>
  <c r="C1261" i="1"/>
  <c r="H1258" i="1"/>
  <c r="D1258" i="1"/>
  <c r="G1258" i="1" s="1"/>
  <c r="C1258" i="1"/>
  <c r="H1257" i="1"/>
  <c r="G1257" i="1"/>
  <c r="D1257" i="1"/>
  <c r="C1257" i="1"/>
  <c r="H1256" i="1"/>
  <c r="D1256" i="1"/>
  <c r="G1256" i="1" s="1"/>
  <c r="C1256" i="1"/>
  <c r="H1254" i="1"/>
  <c r="G1254" i="1"/>
  <c r="D1254" i="1"/>
  <c r="C1254" i="1"/>
  <c r="H1253" i="1"/>
  <c r="G1253" i="1"/>
  <c r="D1253" i="1"/>
  <c r="C1253" i="1"/>
  <c r="H1252" i="1"/>
  <c r="G1252" i="1"/>
  <c r="D1252" i="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H1229" i="1" s="1"/>
  <c r="C1229" i="1"/>
  <c r="H1228" i="1"/>
  <c r="G1228" i="1"/>
  <c r="D1228" i="1"/>
  <c r="C1228" i="1"/>
  <c r="H1227" i="1"/>
  <c r="G1227" i="1"/>
  <c r="D1227" i="1"/>
  <c r="C1227" i="1"/>
  <c r="H1226" i="1"/>
  <c r="G1226" i="1"/>
  <c r="D1226" i="1"/>
  <c r="C1226" i="1"/>
  <c r="D1225" i="1"/>
  <c r="H1225" i="1" s="1"/>
  <c r="C1225" i="1"/>
  <c r="D1224" i="1"/>
  <c r="G1224" i="1" s="1"/>
  <c r="C1224" i="1"/>
  <c r="D1223" i="1"/>
  <c r="H1223" i="1" s="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H1092" i="1" s="1"/>
  <c r="C1092" i="1"/>
  <c r="H1091" i="1"/>
  <c r="G1091" i="1"/>
  <c r="D1091" i="1"/>
  <c r="C1091" i="1"/>
  <c r="H1090" i="1"/>
  <c r="G1090" i="1"/>
  <c r="D1090" i="1"/>
  <c r="C1090" i="1"/>
  <c r="H1089" i="1"/>
  <c r="G1089" i="1"/>
  <c r="D1089" i="1"/>
  <c r="C1089" i="1"/>
  <c r="H1088" i="1"/>
  <c r="G1088" i="1"/>
  <c r="D1088" i="1"/>
  <c r="C1088"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D974" i="1"/>
  <c r="H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D422" i="1"/>
  <c r="C422" i="1"/>
  <c r="H416" i="1"/>
  <c r="G416" i="1"/>
  <c r="D416" i="1"/>
  <c r="C416" i="1"/>
  <c r="H415" i="1"/>
  <c r="D415" i="1"/>
  <c r="C415" i="1"/>
  <c r="G415" i="1" s="1"/>
  <c r="D414" i="1"/>
  <c r="H414" i="1" s="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D299" i="1"/>
  <c r="H299" i="1" s="1"/>
  <c r="C299" i="1"/>
  <c r="G299" i="1" s="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D257" i="1"/>
  <c r="C257" i="1"/>
  <c r="H257" i="1" s="1"/>
  <c r="H256" i="1"/>
  <c r="G256" i="1"/>
  <c r="D256" i="1"/>
  <c r="C256" i="1"/>
  <c r="H255" i="1"/>
  <c r="G255" i="1"/>
  <c r="D255" i="1"/>
  <c r="C255" i="1"/>
  <c r="H254" i="1"/>
  <c r="G254" i="1"/>
  <c r="D254" i="1"/>
  <c r="C254" i="1"/>
  <c r="D253" i="1"/>
  <c r="C253" i="1"/>
  <c r="H253" i="1" s="1"/>
  <c r="H252" i="1"/>
  <c r="G252" i="1"/>
  <c r="D252" i="1"/>
  <c r="C252" i="1"/>
  <c r="H251" i="1"/>
  <c r="G251" i="1"/>
  <c r="D251" i="1"/>
  <c r="C251" i="1"/>
  <c r="H250" i="1"/>
  <c r="G250" i="1"/>
  <c r="D250" i="1"/>
  <c r="C250" i="1"/>
  <c r="D249" i="1"/>
  <c r="C249" i="1"/>
  <c r="H249" i="1" s="1"/>
  <c r="D248" i="1"/>
  <c r="H248" i="1" s="1"/>
  <c r="C248" i="1"/>
  <c r="H247" i="1"/>
  <c r="G247" i="1"/>
  <c r="D247" i="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C132" i="1"/>
  <c r="H132" i="1" s="1"/>
  <c r="D131" i="1"/>
  <c r="C131" i="1"/>
  <c r="H131"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C76" i="1"/>
  <c r="H76" i="1" s="1"/>
  <c r="D75" i="1"/>
  <c r="C75" i="1"/>
  <c r="H75" i="1" s="1"/>
  <c r="H74" i="1"/>
  <c r="D74" i="1"/>
  <c r="C74" i="1"/>
  <c r="G74" i="1" s="1"/>
  <c r="D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345" i="1" l="1"/>
  <c r="G1267" i="1"/>
  <c r="G1229" i="1"/>
  <c r="E324" i="9"/>
  <c r="B324" i="9" s="1"/>
  <c r="G1223" i="1"/>
  <c r="G1225" i="1"/>
  <c r="H1224" i="1"/>
  <c r="G974" i="1"/>
  <c r="E597" i="4"/>
  <c r="D591" i="1" s="1"/>
  <c r="G604" i="1"/>
  <c r="H603" i="1"/>
  <c r="F609" i="4"/>
  <c r="E327" i="9"/>
  <c r="B327" i="9" s="1"/>
  <c r="E36" i="9"/>
  <c r="B36" i="9" s="1"/>
  <c r="E329" i="9"/>
  <c r="B329" i="9" s="1"/>
  <c r="E31" i="9"/>
  <c r="B31" i="9" s="1"/>
  <c r="G1603" i="1"/>
  <c r="G1583" i="1"/>
  <c r="H1583" i="1"/>
  <c r="H1584" i="1"/>
  <c r="G1265" i="1"/>
  <c r="F260" i="5"/>
  <c r="G1264" i="1"/>
  <c r="H1264" i="1"/>
  <c r="H1265" i="1"/>
  <c r="E305" i="9"/>
  <c r="B305" i="9" s="1"/>
  <c r="H1263" i="1"/>
  <c r="F256" i="5"/>
  <c r="G1263" i="1"/>
  <c r="G1262" i="1"/>
  <c r="C1260" i="1"/>
  <c r="E303" i="9"/>
  <c r="B303" i="9" s="1"/>
  <c r="D1260" i="1"/>
  <c r="D255" i="5"/>
  <c r="H1251" i="1"/>
  <c r="H1087" i="1"/>
  <c r="E69" i="5"/>
  <c r="I23" i="3" s="1"/>
  <c r="G1092" i="1"/>
  <c r="C1555" i="1"/>
  <c r="C1556" i="1"/>
  <c r="G1524" i="1"/>
  <c r="F118" i="6"/>
  <c r="C1514" i="1"/>
  <c r="G1514" i="1" s="1"/>
  <c r="H1514" i="1"/>
  <c r="H1516" i="1"/>
  <c r="F115" i="6"/>
  <c r="H1513" i="1"/>
  <c r="D114" i="6"/>
  <c r="D1471" i="1"/>
  <c r="G1475" i="1"/>
  <c r="H1006" i="1"/>
  <c r="G1006" i="1"/>
  <c r="G635" i="1"/>
  <c r="G422" i="1"/>
  <c r="G414" i="1"/>
  <c r="H422" i="1"/>
  <c r="E647" i="4"/>
  <c r="D641" i="1" s="1"/>
  <c r="G298" i="1"/>
  <c r="C421" i="1"/>
  <c r="D648" i="4"/>
  <c r="G253" i="1"/>
  <c r="G257" i="1"/>
  <c r="G248" i="1"/>
  <c r="G249" i="1"/>
  <c r="F134" i="4"/>
  <c r="D130" i="1"/>
  <c r="H130" i="1"/>
  <c r="G130" i="1"/>
  <c r="G131" i="1"/>
  <c r="G132" i="1"/>
  <c r="F135" i="4"/>
  <c r="G76" i="1"/>
  <c r="G75" i="1"/>
  <c r="E311" i="9"/>
  <c r="B311" i="9" s="1"/>
  <c r="F236" i="9"/>
  <c r="B236" i="9" s="1"/>
  <c r="E307" i="9"/>
  <c r="B307" i="9" s="1"/>
  <c r="E320" i="9"/>
  <c r="B320" i="9" s="1"/>
  <c r="G1040" i="1"/>
  <c r="H1040" i="1"/>
  <c r="G102" i="1"/>
  <c r="H102" i="1"/>
  <c r="G246" i="1"/>
  <c r="H246" i="1"/>
  <c r="G615" i="1"/>
  <c r="H615" i="1"/>
  <c r="H1550" i="1"/>
  <c r="G1550" i="1"/>
  <c r="I1550" i="1" s="1"/>
  <c r="H1554" i="1"/>
  <c r="G1554" i="1"/>
  <c r="I1554" i="1" s="1"/>
  <c r="H1560" i="1"/>
  <c r="G1560" i="1"/>
  <c r="I1560" i="1" s="1"/>
  <c r="H1565" i="1"/>
  <c r="G1565" i="1"/>
  <c r="I1565" i="1" s="1"/>
  <c r="H1569" i="1"/>
  <c r="G1569" i="1"/>
  <c r="I1569" i="1" s="1"/>
  <c r="H1575" i="1"/>
  <c r="G1575" i="1"/>
  <c r="I1575" i="1" s="1"/>
  <c r="H1614" i="1"/>
  <c r="G1614" i="1"/>
  <c r="H1638" i="1"/>
  <c r="G1638" i="1"/>
  <c r="H1654" i="1"/>
  <c r="G1654" i="1"/>
  <c r="H1670" i="1"/>
  <c r="G1670" i="1"/>
  <c r="C19" i="1"/>
  <c r="C73" i="1"/>
  <c r="C265" i="1"/>
  <c r="G1518" i="1"/>
  <c r="G1522" i="1"/>
  <c r="G1529" i="1"/>
  <c r="G1533" i="1"/>
  <c r="G1539" i="1"/>
  <c r="G1542" i="1"/>
  <c r="I1542" i="1" s="1"/>
  <c r="J1542" i="1"/>
  <c r="G1544" i="1"/>
  <c r="J1544" i="1"/>
  <c r="G1546" i="1"/>
  <c r="I1546" i="1" s="1"/>
  <c r="J1546" i="1"/>
  <c r="H1585" i="1"/>
  <c r="G1585" i="1"/>
  <c r="H1589" i="1"/>
  <c r="G1589" i="1"/>
  <c r="H1594" i="1"/>
  <c r="G1594" i="1"/>
  <c r="H1610" i="1"/>
  <c r="G1610" i="1"/>
  <c r="H1634" i="1"/>
  <c r="G1634" i="1"/>
  <c r="H1650" i="1"/>
  <c r="G1650" i="1"/>
  <c r="H1666" i="1"/>
  <c r="G1666" i="1"/>
  <c r="H1682" i="1"/>
  <c r="G1682" i="1"/>
  <c r="D361" i="4"/>
  <c r="F366" i="4"/>
  <c r="F374" i="4"/>
  <c r="D373" i="4"/>
  <c r="F537" i="4"/>
  <c r="D536" i="4"/>
  <c r="G339" i="9"/>
  <c r="E339" i="9" s="1"/>
  <c r="B339" i="9" s="1"/>
  <c r="F219" i="5"/>
  <c r="H1548" i="1"/>
  <c r="G1548" i="1"/>
  <c r="H1552" i="1"/>
  <c r="G1552" i="1"/>
  <c r="H1558" i="1"/>
  <c r="G1558" i="1"/>
  <c r="H1562" i="1"/>
  <c r="G1562" i="1"/>
  <c r="H1567" i="1"/>
  <c r="G1567" i="1"/>
  <c r="H1571" i="1"/>
  <c r="G1571" i="1"/>
  <c r="H1573" i="1"/>
  <c r="G1573" i="1"/>
  <c r="H1577" i="1"/>
  <c r="G1577" i="1"/>
  <c r="H1598" i="1"/>
  <c r="G1598" i="1"/>
  <c r="H1626" i="1"/>
  <c r="G1626" i="1"/>
  <c r="H1686" i="1"/>
  <c r="G1686" i="1"/>
  <c r="F621" i="4"/>
  <c r="D597" i="4"/>
  <c r="D116" i="1"/>
  <c r="D1074" i="1"/>
  <c r="D1075" i="1"/>
  <c r="D1076" i="1"/>
  <c r="G1513" i="1"/>
  <c r="G1517" i="1"/>
  <c r="G1521" i="1"/>
  <c r="G1528" i="1"/>
  <c r="G1532" i="1"/>
  <c r="G1536" i="1"/>
  <c r="I1549" i="1"/>
  <c r="I1551" i="1"/>
  <c r="I1553" i="1"/>
  <c r="I1557" i="1"/>
  <c r="I1559" i="1"/>
  <c r="I1561" i="1"/>
  <c r="I1564" i="1"/>
  <c r="I1566" i="1"/>
  <c r="I1568" i="1"/>
  <c r="I1570" i="1"/>
  <c r="H1572" i="1"/>
  <c r="G1572" i="1"/>
  <c r="I1574" i="1"/>
  <c r="I1576" i="1"/>
  <c r="H1578" i="1"/>
  <c r="G1578" i="1"/>
  <c r="H1580" i="1"/>
  <c r="G1580" i="1"/>
  <c r="H1590" i="1"/>
  <c r="G1590" i="1"/>
  <c r="H1606" i="1"/>
  <c r="G1606" i="1"/>
  <c r="H1630" i="1"/>
  <c r="G1630" i="1"/>
  <c r="H1646" i="1"/>
  <c r="G1646" i="1"/>
  <c r="H1662" i="1"/>
  <c r="G1662" i="1"/>
  <c r="H1678" i="1"/>
  <c r="G1678" i="1"/>
  <c r="F141" i="4"/>
  <c r="D140" i="4"/>
  <c r="F164" i="4"/>
  <c r="E430" i="4"/>
  <c r="H1542" i="1"/>
  <c r="H1544" i="1"/>
  <c r="H1546" i="1"/>
  <c r="J1548" i="1"/>
  <c r="J1550" i="1"/>
  <c r="J1552" i="1"/>
  <c r="J1554" i="1"/>
  <c r="J1558" i="1"/>
  <c r="J1560" i="1"/>
  <c r="J1562" i="1"/>
  <c r="J1565" i="1"/>
  <c r="J1567" i="1"/>
  <c r="J1569" i="1"/>
  <c r="J1573" i="1"/>
  <c r="J1575" i="1"/>
  <c r="H1602" i="1"/>
  <c r="G1602" i="1"/>
  <c r="H1618" i="1"/>
  <c r="G1618" i="1"/>
  <c r="H1642" i="1"/>
  <c r="G1642" i="1"/>
  <c r="H1658" i="1"/>
  <c r="G1658" i="1"/>
  <c r="H1674" i="1"/>
  <c r="G1674" i="1"/>
  <c r="E49" i="4"/>
  <c r="D45" i="1" s="1"/>
  <c r="D82" i="4"/>
  <c r="F106" i="4"/>
  <c r="E152" i="4"/>
  <c r="F153" i="4"/>
  <c r="G315" i="9"/>
  <c r="G316" i="9"/>
  <c r="D147" i="5"/>
  <c r="F150" i="5"/>
  <c r="F5" i="6"/>
  <c r="H27" i="3"/>
  <c r="H28" i="3"/>
  <c r="F263" i="4"/>
  <c r="D262" i="4"/>
  <c r="E418" i="4"/>
  <c r="D413" i="1" s="1"/>
  <c r="E535" i="4"/>
  <c r="D7" i="5"/>
  <c r="F19" i="5"/>
  <c r="F220" i="5"/>
  <c r="F252" i="5"/>
  <c r="F264" i="5"/>
  <c r="F6" i="6"/>
  <c r="F54" i="6"/>
  <c r="D51" i="8"/>
  <c r="B27" i="9"/>
  <c r="E37" i="9"/>
  <c r="B37" i="9" s="1"/>
  <c r="B43" i="9"/>
  <c r="G1593" i="1"/>
  <c r="G1597" i="1"/>
  <c r="G1601" i="1"/>
  <c r="G1605" i="1"/>
  <c r="G1609" i="1"/>
  <c r="G1613" i="1"/>
  <c r="G1617" i="1"/>
  <c r="G1625" i="1"/>
  <c r="G1629" i="1"/>
  <c r="G1633" i="1"/>
  <c r="G1637" i="1"/>
  <c r="G1641" i="1"/>
  <c r="G1645" i="1"/>
  <c r="G1649" i="1"/>
  <c r="G1653" i="1"/>
  <c r="G1657" i="1"/>
  <c r="G1661" i="1"/>
  <c r="G1665" i="1"/>
  <c r="G1669" i="1"/>
  <c r="G1673" i="1"/>
  <c r="G1677" i="1"/>
  <c r="G1681" i="1"/>
  <c r="G1685" i="1"/>
  <c r="D7" i="4"/>
  <c r="D49" i="4"/>
  <c r="D125" i="4"/>
  <c r="D230" i="4"/>
  <c r="F237" i="4"/>
  <c r="F431" i="4"/>
  <c r="F467" i="4"/>
  <c r="D466" i="4"/>
  <c r="E479" i="4"/>
  <c r="D473" i="1" s="1"/>
  <c r="D522" i="4"/>
  <c r="D430" i="4" s="1"/>
  <c r="F529" i="4"/>
  <c r="G156" i="9"/>
  <c r="E156" i="9" s="1"/>
  <c r="B156" i="9" s="1"/>
  <c r="F607" i="4"/>
  <c r="F70" i="5"/>
  <c r="F119" i="5"/>
  <c r="G336" i="9"/>
  <c r="E336" i="9" s="1"/>
  <c r="B336" i="9" s="1"/>
  <c r="F178" i="5"/>
  <c r="D177" i="5"/>
  <c r="E251" i="5"/>
  <c r="E35" i="6"/>
  <c r="F89" i="6"/>
  <c r="D5" i="7"/>
  <c r="C1525" i="1"/>
  <c r="H24" i="9"/>
  <c r="F178" i="4"/>
  <c r="F203" i="4"/>
  <c r="D202" i="4"/>
  <c r="F250" i="4"/>
  <c r="D309" i="4"/>
  <c r="F314" i="4"/>
  <c r="F322" i="4"/>
  <c r="D321" i="4"/>
  <c r="F585" i="4"/>
  <c r="D584" i="4"/>
  <c r="D647" i="4"/>
  <c r="E12" i="5"/>
  <c r="F35" i="5"/>
  <c r="F71" i="5"/>
  <c r="F136" i="5"/>
  <c r="D135" i="5"/>
  <c r="H336" i="9"/>
  <c r="E177" i="5"/>
  <c r="D274" i="5"/>
  <c r="F277" i="5"/>
  <c r="F66" i="6"/>
  <c r="E5" i="7"/>
  <c r="D44" i="8"/>
  <c r="E29" i="9"/>
  <c r="B29" i="9" s="1"/>
  <c r="B35" i="9"/>
  <c r="F278" i="4"/>
  <c r="F427" i="4"/>
  <c r="F636" i="4"/>
  <c r="E314" i="9"/>
  <c r="B314" i="9" s="1"/>
  <c r="H316" i="9"/>
  <c r="H315" i="9"/>
  <c r="B60" i="9"/>
  <c r="B88" i="9"/>
  <c r="B96" i="9"/>
  <c r="B104" i="9"/>
  <c r="B112" i="9"/>
  <c r="G178" i="9"/>
  <c r="E178" i="9" s="1"/>
  <c r="B178" i="9" s="1"/>
  <c r="E337" i="9"/>
  <c r="B337" i="9" s="1"/>
  <c r="E338" i="9"/>
  <c r="B338" i="9" s="1"/>
  <c r="H310" i="9"/>
  <c r="G310" i="9"/>
  <c r="E310" i="9" s="1"/>
  <c r="B310" i="9" s="1"/>
  <c r="H309" i="9"/>
  <c r="H308" i="9"/>
  <c r="E308" i="9" s="1"/>
  <c r="B30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M228" i="9"/>
  <c r="G226" i="9"/>
  <c r="E226" i="9" s="1"/>
  <c r="B226" i="9" s="1"/>
  <c r="G222" i="9"/>
  <c r="E222" i="9" s="1"/>
  <c r="B222" i="9" s="1"/>
  <c r="G218" i="9"/>
  <c r="E218" i="9" s="1"/>
  <c r="B218" i="9" s="1"/>
  <c r="G214" i="9"/>
  <c r="E214" i="9" s="1"/>
  <c r="B214" i="9" s="1"/>
  <c r="G180" i="9"/>
  <c r="E180" i="9" s="1"/>
  <c r="B180" i="9" s="1"/>
  <c r="G179" i="9"/>
  <c r="G175" i="9"/>
  <c r="E175" i="9" s="1"/>
  <c r="B175" i="9" s="1"/>
  <c r="G174" i="9"/>
  <c r="E174" i="9" s="1"/>
  <c r="B174" i="9" s="1"/>
  <c r="L228" i="9"/>
  <c r="F228" i="9" s="1"/>
  <c r="B228" i="9" s="1"/>
  <c r="G223" i="9"/>
  <c r="E223" i="9" s="1"/>
  <c r="B223" i="9" s="1"/>
  <c r="G215" i="9"/>
  <c r="E215" i="9" s="1"/>
  <c r="B215" i="9" s="1"/>
  <c r="G176" i="9"/>
  <c r="E176" i="9" s="1"/>
  <c r="B176" i="9" s="1"/>
  <c r="G301" i="9"/>
  <c r="E301" i="9" s="1"/>
  <c r="B301" i="9" s="1"/>
  <c r="G177" i="9"/>
  <c r="E177" i="9" s="1"/>
  <c r="B177" i="9" s="1"/>
  <c r="I10" i="9"/>
  <c r="G24" i="9"/>
  <c r="B48" i="9"/>
  <c r="E58" i="9"/>
  <c r="B58" i="9" s="1"/>
  <c r="B68" i="9"/>
  <c r="E78" i="9"/>
  <c r="B78" i="9" s="1"/>
  <c r="B116" i="9"/>
  <c r="E126" i="9"/>
  <c r="B126" i="9" s="1"/>
  <c r="B132" i="9"/>
  <c r="E142" i="9"/>
  <c r="B142" i="9" s="1"/>
  <c r="B148" i="9"/>
  <c r="E162" i="9"/>
  <c r="B162" i="9" s="1"/>
  <c r="B168" i="9"/>
  <c r="E66" i="9"/>
  <c r="B66" i="9" s="1"/>
  <c r="E74" i="9"/>
  <c r="B74" i="9" s="1"/>
  <c r="B80" i="9"/>
  <c r="E122" i="9"/>
  <c r="B122" i="9" s="1"/>
  <c r="B128" i="9"/>
  <c r="E138" i="9"/>
  <c r="B138" i="9" s="1"/>
  <c r="B144" i="9"/>
  <c r="E154" i="9"/>
  <c r="B154" i="9" s="1"/>
  <c r="E158" i="9"/>
  <c r="B158" i="9" s="1"/>
  <c r="B164" i="9"/>
  <c r="H179" i="9"/>
  <c r="G219" i="9"/>
  <c r="E219" i="9" s="1"/>
  <c r="B219" i="9" s="1"/>
  <c r="B230" i="9"/>
  <c r="B238" i="9"/>
  <c r="B229" i="9"/>
  <c r="B237" i="9"/>
  <c r="B245" i="9"/>
  <c r="B253" i="9"/>
  <c r="B261" i="9"/>
  <c r="B269" i="9"/>
  <c r="F275" i="9"/>
  <c r="B275" i="9" s="1"/>
  <c r="F279" i="9"/>
  <c r="B279" i="9" s="1"/>
  <c r="F283" i="9"/>
  <c r="B283" i="9" s="1"/>
  <c r="F287" i="9"/>
  <c r="B287" i="9" s="1"/>
  <c r="F291" i="9"/>
  <c r="B291" i="9" s="1"/>
  <c r="B313" i="9"/>
  <c r="F235" i="9"/>
  <c r="B235" i="9" s="1"/>
  <c r="F243" i="9"/>
  <c r="B243" i="9" s="1"/>
  <c r="F251" i="9"/>
  <c r="B251" i="9" s="1"/>
  <c r="F259" i="9"/>
  <c r="B259" i="9" s="1"/>
  <c r="F267" i="9"/>
  <c r="B267" i="9" s="1"/>
  <c r="E312" i="9"/>
  <c r="B312" i="9" s="1"/>
  <c r="F255" i="5" l="1"/>
  <c r="C1259" i="1"/>
  <c r="H1260" i="1"/>
  <c r="G1260" i="1"/>
  <c r="E316" i="9"/>
  <c r="B316" i="9" s="1"/>
  <c r="H1556" i="1"/>
  <c r="G1556" i="1"/>
  <c r="H1555" i="1"/>
  <c r="G1555" i="1"/>
  <c r="H30" i="3"/>
  <c r="C1510" i="1"/>
  <c r="D141" i="6"/>
  <c r="C1537" i="1" s="1"/>
  <c r="F114" i="6"/>
  <c r="H1471" i="1"/>
  <c r="G1471" i="1"/>
  <c r="F648" i="4"/>
  <c r="C642" i="1"/>
  <c r="H421" i="1"/>
  <c r="G421" i="1"/>
  <c r="F430" i="4"/>
  <c r="D639" i="4"/>
  <c r="C424" i="1"/>
  <c r="F135" i="5"/>
  <c r="C1140" i="1"/>
  <c r="H22" i="3"/>
  <c r="C1012" i="1"/>
  <c r="E24" i="9"/>
  <c r="F274" i="5"/>
  <c r="D251" i="5"/>
  <c r="C1278" i="1"/>
  <c r="F647" i="4"/>
  <c r="C641" i="1"/>
  <c r="F202" i="4"/>
  <c r="C198" i="1"/>
  <c r="H1525" i="1"/>
  <c r="G1525" i="1"/>
  <c r="E141" i="6"/>
  <c r="G473" i="1"/>
  <c r="H473" i="1"/>
  <c r="F49" i="4"/>
  <c r="C45" i="1"/>
  <c r="E640" i="4"/>
  <c r="D634" i="1" s="1"/>
  <c r="D529" i="1"/>
  <c r="E315" i="9"/>
  <c r="B315" i="9" s="1"/>
  <c r="F82" i="4"/>
  <c r="C78" i="1"/>
  <c r="D152" i="4"/>
  <c r="I1580" i="1"/>
  <c r="G1076" i="1"/>
  <c r="H1076" i="1"/>
  <c r="F597" i="4"/>
  <c r="C591" i="1"/>
  <c r="I1562" i="1"/>
  <c r="I1552" i="1"/>
  <c r="F373" i="4"/>
  <c r="C368" i="1"/>
  <c r="E6" i="4"/>
  <c r="G73" i="1"/>
  <c r="H73" i="1"/>
  <c r="C1621" i="1"/>
  <c r="I39" i="3"/>
  <c r="E7" i="5"/>
  <c r="D1017" i="1"/>
  <c r="E639" i="4"/>
  <c r="D633" i="1" s="1"/>
  <c r="D424" i="1"/>
  <c r="F361" i="4"/>
  <c r="D360" i="4"/>
  <c r="C356" i="1"/>
  <c r="B207" i="9"/>
  <c r="I33" i="3"/>
  <c r="D1538" i="1"/>
  <c r="E176" i="5"/>
  <c r="D1180" i="1" s="1"/>
  <c r="I24" i="3"/>
  <c r="H19" i="9"/>
  <c r="E19" i="9" s="1"/>
  <c r="B19" i="9" s="1"/>
  <c r="D1181" i="1"/>
  <c r="F584" i="4"/>
  <c r="C578" i="1"/>
  <c r="G346" i="9"/>
  <c r="E346" i="9" s="1"/>
  <c r="C1538" i="1"/>
  <c r="H33" i="3"/>
  <c r="I25" i="3"/>
  <c r="D1255" i="1"/>
  <c r="F466" i="4"/>
  <c r="C460" i="1"/>
  <c r="D6" i="4"/>
  <c r="F7" i="4"/>
  <c r="C3" i="1"/>
  <c r="G1075" i="1"/>
  <c r="H1075" i="1"/>
  <c r="I1544" i="1"/>
  <c r="G19" i="1"/>
  <c r="H19" i="1"/>
  <c r="F321" i="4"/>
  <c r="C316" i="1"/>
  <c r="I28" i="3"/>
  <c r="D1431" i="1"/>
  <c r="F522" i="4"/>
  <c r="C516" i="1"/>
  <c r="F125" i="4"/>
  <c r="C121" i="1"/>
  <c r="G116" i="1"/>
  <c r="H116" i="1"/>
  <c r="G265" i="1"/>
  <c r="H265" i="1"/>
  <c r="E179" i="9"/>
  <c r="B179" i="9" s="1"/>
  <c r="F309" i="4"/>
  <c r="D308" i="4"/>
  <c r="C304" i="1"/>
  <c r="F177" i="5"/>
  <c r="H24" i="3"/>
  <c r="C1181" i="1"/>
  <c r="D69" i="5"/>
  <c r="D6" i="5" s="1"/>
  <c r="F230" i="4"/>
  <c r="C226" i="1"/>
  <c r="D45" i="8"/>
  <c r="C1628" i="1"/>
  <c r="F12" i="5"/>
  <c r="F262" i="4"/>
  <c r="C258" i="1"/>
  <c r="F147" i="5"/>
  <c r="C1152" i="1"/>
  <c r="E299" i="4"/>
  <c r="I18" i="3"/>
  <c r="D148" i="1"/>
  <c r="F140" i="4"/>
  <c r="C136" i="1"/>
  <c r="I1578" i="1"/>
  <c r="I1573" i="1"/>
  <c r="I1567" i="1"/>
  <c r="I1558" i="1"/>
  <c r="I1548" i="1"/>
  <c r="F536" i="4"/>
  <c r="D535" i="4"/>
  <c r="C530" i="1"/>
  <c r="F35" i="6"/>
  <c r="H1259" i="1" l="1"/>
  <c r="G1259" i="1"/>
  <c r="H31" i="3"/>
  <c r="G1510" i="1"/>
  <c r="H1510" i="1"/>
  <c r="G642" i="1"/>
  <c r="H642" i="1"/>
  <c r="C1011" i="1"/>
  <c r="I40" i="3"/>
  <c r="C1622" i="1"/>
  <c r="G1181" i="1"/>
  <c r="H1181" i="1"/>
  <c r="G304" i="1"/>
  <c r="H304" i="1"/>
  <c r="G121" i="1"/>
  <c r="H121" i="1"/>
  <c r="G460" i="1"/>
  <c r="H460" i="1"/>
  <c r="D299" i="4"/>
  <c r="D300" i="4" s="1"/>
  <c r="F152" i="4"/>
  <c r="H18" i="3"/>
  <c r="C148" i="1"/>
  <c r="G1012" i="1"/>
  <c r="H1012" i="1"/>
  <c r="E301" i="4"/>
  <c r="D297" i="1" s="1"/>
  <c r="E423" i="4"/>
  <c r="D295" i="1"/>
  <c r="G226" i="1"/>
  <c r="H226" i="1"/>
  <c r="D417" i="4"/>
  <c r="F308" i="4"/>
  <c r="C303" i="1"/>
  <c r="G3" i="1"/>
  <c r="H3" i="1"/>
  <c r="H1538" i="1"/>
  <c r="G1538" i="1"/>
  <c r="G356" i="1"/>
  <c r="H356" i="1"/>
  <c r="H1621" i="1"/>
  <c r="G1621" i="1"/>
  <c r="H11" i="3"/>
  <c r="G78" i="1"/>
  <c r="H78" i="1"/>
  <c r="G198" i="1"/>
  <c r="H198" i="1"/>
  <c r="G1278" i="1"/>
  <c r="H1278" i="1"/>
  <c r="B24" i="9"/>
  <c r="F639" i="4"/>
  <c r="C633" i="1"/>
  <c r="G530" i="1"/>
  <c r="H530" i="1"/>
  <c r="G1152" i="1"/>
  <c r="H1152" i="1"/>
  <c r="B346" i="9"/>
  <c r="E345" i="9"/>
  <c r="I10" i="3" s="1"/>
  <c r="D418" i="4"/>
  <c r="F360" i="4"/>
  <c r="C355" i="1"/>
  <c r="E300" i="4"/>
  <c r="D296" i="1" s="1"/>
  <c r="E422" i="4"/>
  <c r="I17" i="3"/>
  <c r="D2" i="1"/>
  <c r="I31" i="3"/>
  <c r="D1537" i="1"/>
  <c r="H1537" i="1" s="1"/>
  <c r="F251" i="5"/>
  <c r="H25" i="3"/>
  <c r="C1255" i="1"/>
  <c r="F141" i="6"/>
  <c r="G343" i="9"/>
  <c r="E343" i="9" s="1"/>
  <c r="G258" i="1"/>
  <c r="H258" i="1"/>
  <c r="G1431" i="1"/>
  <c r="H1431" i="1"/>
  <c r="G1140" i="1"/>
  <c r="H1140" i="1"/>
  <c r="G136" i="1"/>
  <c r="H136" i="1"/>
  <c r="D640" i="4"/>
  <c r="F535" i="4"/>
  <c r="C529" i="1"/>
  <c r="G516" i="1"/>
  <c r="H516" i="1"/>
  <c r="G316" i="1"/>
  <c r="H316" i="1"/>
  <c r="G1017" i="1"/>
  <c r="H1017" i="1"/>
  <c r="G344" i="9"/>
  <c r="E344" i="9" s="1"/>
  <c r="B344" i="9" s="1"/>
  <c r="G45" i="1"/>
  <c r="H45" i="1"/>
  <c r="G1628" i="1"/>
  <c r="H1628" i="1"/>
  <c r="F69" i="5"/>
  <c r="H23" i="3"/>
  <c r="C1074" i="1"/>
  <c r="D176" i="5"/>
  <c r="F6" i="4"/>
  <c r="H17" i="3"/>
  <c r="C2" i="1"/>
  <c r="D422" i="4"/>
  <c r="G578" i="1"/>
  <c r="H578" i="1"/>
  <c r="E6" i="5"/>
  <c r="I22" i="3"/>
  <c r="D1012" i="1"/>
  <c r="K1481" i="9"/>
  <c r="G368" i="1"/>
  <c r="H368" i="1"/>
  <c r="G591" i="1"/>
  <c r="H591" i="1"/>
  <c r="G641" i="1"/>
  <c r="H641" i="1"/>
  <c r="F7" i="5"/>
  <c r="G424" i="1"/>
  <c r="H424" i="1"/>
  <c r="G348" i="9"/>
  <c r="E348" i="9" s="1"/>
  <c r="G1537" i="1" l="1"/>
  <c r="H9" i="3"/>
  <c r="K3" i="9" s="1"/>
  <c r="G303" i="1"/>
  <c r="H303" i="1"/>
  <c r="G1011" i="1"/>
  <c r="H299" i="9"/>
  <c r="D1011" i="1"/>
  <c r="G2" i="1"/>
  <c r="H2" i="1"/>
  <c r="E342" i="9"/>
  <c r="B343" i="9"/>
  <c r="D423" i="4"/>
  <c r="D424" i="4" s="1"/>
  <c r="D301" i="4"/>
  <c r="F299" i="4"/>
  <c r="C295" i="1"/>
  <c r="F6" i="5"/>
  <c r="E347" i="9"/>
  <c r="B348" i="9"/>
  <c r="F176" i="5"/>
  <c r="C1180" i="1"/>
  <c r="E424" i="4"/>
  <c r="D419" i="1" s="1"/>
  <c r="E643" i="4"/>
  <c r="D417" i="1"/>
  <c r="F418" i="4"/>
  <c r="C413" i="1"/>
  <c r="F417" i="4"/>
  <c r="C412" i="1"/>
  <c r="E425" i="4"/>
  <c r="D420" i="1" s="1"/>
  <c r="H20" i="9"/>
  <c r="E644" i="4"/>
  <c r="D418" i="1"/>
  <c r="G148" i="1"/>
  <c r="H148" i="1"/>
  <c r="H1622" i="1"/>
  <c r="G1622" i="1"/>
  <c r="G306" i="9"/>
  <c r="E306" i="9" s="1"/>
  <c r="B306" i="9" s="1"/>
  <c r="F422" i="4"/>
  <c r="D643" i="4"/>
  <c r="C417" i="1"/>
  <c r="F300" i="4"/>
  <c r="C296" i="1"/>
  <c r="G355" i="1"/>
  <c r="H355" i="1"/>
  <c r="G529" i="1"/>
  <c r="H529" i="1"/>
  <c r="G633" i="1"/>
  <c r="H633" i="1"/>
  <c r="G1074" i="1"/>
  <c r="H1074" i="1"/>
  <c r="F640" i="4"/>
  <c r="C634" i="1"/>
  <c r="G1255" i="1"/>
  <c r="H1255" i="1"/>
  <c r="N3" i="9"/>
  <c r="I11" i="3"/>
  <c r="G299" i="9"/>
  <c r="H8" i="3" l="1"/>
  <c r="M3" i="9" s="1"/>
  <c r="H1011" i="1"/>
  <c r="I9" i="3"/>
  <c r="G634" i="1"/>
  <c r="H634" i="1"/>
  <c r="F424" i="4"/>
  <c r="C419" i="1"/>
  <c r="G413" i="1"/>
  <c r="H413" i="1"/>
  <c r="F301" i="4"/>
  <c r="C297" i="1"/>
  <c r="G417" i="1"/>
  <c r="H417" i="1"/>
  <c r="G1180" i="1"/>
  <c r="H1180" i="1"/>
  <c r="G20" i="9"/>
  <c r="E20" i="9" s="1"/>
  <c r="B20" i="9" s="1"/>
  <c r="D644" i="4"/>
  <c r="D425" i="4"/>
  <c r="F423" i="4"/>
  <c r="C418" i="1"/>
  <c r="D645" i="4"/>
  <c r="F643" i="4"/>
  <c r="C637" i="1"/>
  <c r="G412" i="1"/>
  <c r="H412" i="1"/>
  <c r="G295" i="1"/>
  <c r="H295" i="1"/>
  <c r="E299" i="9"/>
  <c r="G296" i="1"/>
  <c r="H296" i="1"/>
  <c r="E646" i="4"/>
  <c r="D638" i="1"/>
  <c r="E645" i="4"/>
  <c r="D637" i="1"/>
  <c r="D646" i="4" l="1"/>
  <c r="F644" i="4"/>
  <c r="C638" i="1"/>
  <c r="B299" i="9"/>
  <c r="G418" i="1"/>
  <c r="H418" i="1"/>
  <c r="G297" i="1"/>
  <c r="H297" i="1"/>
  <c r="G419" i="1"/>
  <c r="H419" i="1"/>
  <c r="E649" i="4"/>
  <c r="D639" i="1"/>
  <c r="D649" i="4"/>
  <c r="F645" i="4"/>
  <c r="C639" i="1"/>
  <c r="E650" i="4"/>
  <c r="D640" i="1"/>
  <c r="G637" i="1"/>
  <c r="H637" i="1"/>
  <c r="F425" i="4"/>
  <c r="C420" i="1"/>
  <c r="H334" i="9"/>
  <c r="G334" i="9"/>
  <c r="E334" i="9" l="1"/>
  <c r="B334" i="9" s="1"/>
  <c r="G420" i="1"/>
  <c r="H420" i="1"/>
  <c r="F649" i="4"/>
  <c r="H19" i="3"/>
  <c r="C643" i="1"/>
  <c r="G638" i="1"/>
  <c r="H638" i="1"/>
  <c r="I20" i="3"/>
  <c r="D644" i="1"/>
  <c r="G639" i="1"/>
  <c r="H639" i="1"/>
  <c r="I19" i="3"/>
  <c r="D643" i="1"/>
  <c r="F646" i="4"/>
  <c r="D650" i="4"/>
  <c r="C640" i="1"/>
  <c r="E298" i="9" l="1"/>
  <c r="I8" i="3" s="1"/>
  <c r="G640" i="1"/>
  <c r="H640" i="1"/>
  <c r="H7" i="3"/>
  <c r="F650" i="4"/>
  <c r="H20" i="3"/>
  <c r="C644" i="1"/>
  <c r="G297" i="9"/>
  <c r="E297" i="9" s="1"/>
  <c r="B297" i="9" s="1"/>
  <c r="G643" i="1"/>
  <c r="H643" i="1"/>
  <c r="J3" i="9" l="1"/>
  <c r="G644" i="1"/>
  <c r="H644" i="1"/>
  <c r="G295" i="9" l="1"/>
  <c r="L293" i="9"/>
  <c r="F293" i="9" s="1"/>
  <c r="H295" i="9"/>
  <c r="G22" i="9"/>
  <c r="G21" i="9"/>
  <c r="H17" i="9"/>
  <c r="M16" i="9"/>
  <c r="L15" i="9"/>
  <c r="K13" i="9"/>
  <c r="I11" i="9"/>
  <c r="J10" i="9"/>
  <c r="K9" i="9"/>
  <c r="I7" i="9"/>
  <c r="J6" i="9"/>
  <c r="K5" i="9"/>
  <c r="H18" i="9"/>
  <c r="H22" i="9"/>
  <c r="G18" i="9"/>
  <c r="M15" i="9"/>
  <c r="I12" i="9"/>
  <c r="H21" i="9"/>
  <c r="I17" i="9"/>
  <c r="J11" i="9"/>
  <c r="I8" i="9"/>
  <c r="K10" i="9"/>
  <c r="J7" i="9"/>
  <c r="G16" i="9"/>
  <c r="K6" i="9"/>
  <c r="I5" i="9"/>
  <c r="K11" i="9"/>
  <c r="H16" i="9"/>
  <c r="J9" i="9"/>
  <c r="H15" i="9"/>
  <c r="G17" i="9"/>
  <c r="K7" i="9"/>
  <c r="J12" i="9"/>
  <c r="J17" i="9"/>
  <c r="J5" i="9"/>
  <c r="L16" i="9"/>
  <c r="G15" i="9"/>
  <c r="K8" i="9"/>
  <c r="J8" i="9"/>
  <c r="I13" i="9"/>
  <c r="I6" i="9"/>
  <c r="K12" i="9"/>
  <c r="I9" i="9"/>
  <c r="J13" i="9"/>
  <c r="F16" i="9" l="1"/>
  <c r="E6" i="9"/>
  <c r="B6" i="9" s="1"/>
  <c r="E15" i="9"/>
  <c r="E17" i="9"/>
  <c r="B17" i="9" s="1"/>
  <c r="F15" i="9"/>
  <c r="F14" i="9" s="1"/>
  <c r="E8" i="9"/>
  <c r="B8" i="9" s="1"/>
  <c r="E22" i="9"/>
  <c r="B22" i="9" s="1"/>
  <c r="E10" i="9"/>
  <c r="B10" i="9" s="1"/>
  <c r="E13" i="9"/>
  <c r="B13" i="9" s="1"/>
  <c r="E9" i="9"/>
  <c r="B9" i="9" s="1"/>
  <c r="E18" i="9"/>
  <c r="B18" i="9" s="1"/>
  <c r="E11" i="9"/>
  <c r="B11" i="9" s="1"/>
  <c r="B293" i="9"/>
  <c r="F23" i="9"/>
  <c r="E12" i="9"/>
  <c r="B12" i="9" s="1"/>
  <c r="E16" i="9"/>
  <c r="E5" i="9"/>
  <c r="E7" i="9"/>
  <c r="B7" i="9" s="1"/>
  <c r="E21" i="9"/>
  <c r="B21" i="9" s="1"/>
  <c r="E295" i="9"/>
  <c r="B16" i="9" l="1"/>
  <c r="F3" i="9"/>
  <c r="B15" i="9"/>
  <c r="B295" i="9"/>
  <c r="E23" i="9"/>
  <c r="I7" i="3" s="1"/>
  <c r="E14" i="9"/>
  <c r="I13" i="3" s="1"/>
  <c r="B5" i="9"/>
  <c r="E4" i="9"/>
  <c r="E3" i="9" l="1"/>
</calcChain>
</file>

<file path=xl/sharedStrings.xml><?xml version="1.0" encoding="utf-8"?>
<sst xmlns="http://schemas.openxmlformats.org/spreadsheetml/2006/main" count="4733" uniqueCount="3656">
  <si>
    <t>Obveznik:</t>
  </si>
  <si>
    <t>32043 - VARAŽDINSKA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</si>
  <si>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</si>
  <si>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</si>
  <si>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</si>
  <si>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</si>
  <si>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</si>
  <si>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</si>
  <si>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</si>
  <si>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</si>
  <si>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</si>
  <si>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</si>
  <si>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</si>
  <si>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</si>
  <si>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</si>
  <si>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</si>
  <si>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</si>
  <si>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</si>
  <si>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</si>
  <si>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</si>
  <si>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</si>
  <si>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</si>
  <si>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</si>
  <si>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</si>
  <si>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</si>
  <si>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</si>
  <si>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</si>
  <si>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</si>
  <si>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</si>
  <si>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</si>
  <si>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</si>
  <si>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</si>
  <si>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</si>
  <si>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</si>
  <si>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</si>
  <si>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</si>
  <si>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</si>
  <si>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</si>
  <si>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</si>
  <si>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</si>
  <si>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</si>
  <si>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</si>
  <si>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</si>
  <si>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</si>
  <si>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</si>
  <si>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</si>
  <si>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</si>
  <si>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</si>
  <si>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</si>
  <si>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</si>
  <si>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</si>
  <si>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</si>
  <si>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</si>
  <si>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</si>
  <si>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</si>
  <si>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</si>
  <si>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</si>
  <si>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</si>
  <si>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</si>
  <si>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</si>
  <si>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</si>
  <si>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</si>
  <si>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</si>
  <si>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</si>
  <si>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</si>
  <si>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</si>
  <si>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</si>
  <si>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</si>
  <si>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</si>
  <si>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</si>
  <si>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</si>
  <si>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</si>
  <si>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</si>
  <si>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</si>
  <si>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</si>
  <si>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</si>
  <si>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</si>
  <si>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</si>
  <si>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</si>
  <si>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</si>
  <si>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</si>
  <si>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</si>
  <si>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</si>
  <si>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</si>
  <si>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</si>
  <si>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</si>
  <si>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</si>
  <si>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</si>
  <si>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</si>
  <si>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</si>
  <si>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</si>
  <si>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</si>
  <si>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</si>
  <si>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</si>
  <si>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</si>
  <si>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</si>
  <si>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</si>
  <si>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</si>
  <si>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</si>
  <si>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</si>
  <si>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</si>
  <si>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</si>
  <si>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</si>
  <si>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</si>
  <si>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</si>
  <si>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</si>
  <si>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</si>
  <si>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</si>
  <si>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</si>
  <si>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</si>
  <si>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</si>
  <si>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</si>
  <si>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</si>
  <si>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</si>
  <si>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</si>
  <si>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</si>
  <si>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</si>
  <si>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</si>
  <si>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</si>
  <si>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</si>
  <si>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</si>
  <si>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</si>
  <si>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</si>
  <si>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</si>
  <si>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</si>
  <si>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</si>
  <si>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</si>
  <si>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</si>
  <si>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</si>
  <si>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</si>
  <si>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</si>
  <si>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</si>
  <si>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</si>
  <si>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</si>
  <si>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</si>
  <si>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</si>
  <si>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</si>
  <si>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</si>
  <si>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</si>
  <si>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</si>
  <si>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</si>
  <si>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</si>
  <si>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</si>
  <si>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</si>
  <si>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</si>
  <si>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</si>
  <si>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</si>
  <si>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</si>
  <si>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</si>
  <si>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</si>
  <si>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</si>
  <si>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</si>
  <si>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</si>
  <si>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</si>
  <si>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</si>
  <si>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</si>
  <si>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</si>
  <si>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</si>
  <si>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</si>
  <si>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</si>
  <si>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</si>
  <si>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</si>
  <si>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</si>
  <si>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</si>
  <si>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</si>
  <si>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</si>
  <si>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</si>
  <si>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</si>
  <si>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</si>
  <si>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</si>
  <si>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</si>
  <si>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</si>
  <si>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</si>
  <si>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</si>
  <si>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</si>
  <si>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</si>
  <si>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</si>
  <si>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</si>
  <si>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</si>
  <si>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</si>
  <si>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</si>
  <si>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</si>
  <si>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</si>
  <si>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</si>
  <si>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</si>
  <si>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</si>
  <si>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</si>
  <si>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</si>
  <si>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</si>
  <si>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</si>
  <si>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</si>
  <si>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</si>
  <si>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</si>
  <si>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</si>
  <si>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</si>
  <si>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</si>
  <si>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</si>
  <si>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</si>
  <si>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</si>
  <si>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</si>
  <si>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</si>
  <si>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</si>
  <si>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</si>
  <si>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</si>
  <si>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</si>
  <si>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</si>
  <si>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</si>
  <si>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</si>
  <si>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</si>
  <si>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</si>
  <si>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</si>
  <si>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</si>
  <si>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</si>
  <si>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</si>
  <si>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</si>
  <si>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</si>
  <si>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</si>
  <si>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</si>
  <si>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</si>
  <si>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</si>
  <si>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</si>
  <si>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</si>
  <si>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</si>
  <si>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</si>
  <si>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</si>
  <si>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</si>
  <si>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</si>
  <si>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</si>
  <si>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</si>
  <si>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</si>
  <si>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</si>
  <si>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</si>
  <si>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</si>
  <si>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</si>
  <si>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</si>
  <si>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</si>
  <si>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</si>
  <si>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</si>
  <si>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</si>
  <si>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</si>
  <si>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</si>
  <si>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</si>
  <si>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</si>
  <si>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</si>
  <si>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</si>
  <si>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</si>
  <si>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</si>
  <si>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</si>
  <si>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</si>
  <si>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</si>
  <si>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</si>
  <si>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</si>
  <si>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</si>
  <si>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</si>
  <si>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</si>
  <si>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</si>
  <si>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</si>
  <si>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</si>
  <si>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</si>
  <si>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</si>
  <si>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</si>
  <si>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</si>
  <si>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</si>
  <si>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</si>
  <si>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</si>
  <si>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</si>
  <si>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</si>
  <si>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</si>
  <si>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</si>
  <si>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</si>
  <si>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</si>
  <si>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</si>
  <si>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</si>
  <si>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</si>
  <si>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</si>
  <si>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</si>
  <si>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</si>
  <si>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</si>
  <si>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</si>
  <si>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</si>
  <si>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</si>
  <si>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</si>
  <si>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</si>
  <si>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</si>
  <si>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</si>
  <si>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</si>
  <si>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</si>
  <si>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</si>
  <si>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</si>
  <si>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</si>
  <si>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</si>
  <si>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</si>
  <si>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</si>
  <si>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</si>
  <si>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</si>
  <si>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</si>
  <si>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</si>
  <si>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</si>
  <si>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</si>
  <si>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</si>
  <si>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</si>
  <si>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</si>
  <si>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</si>
  <si>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</si>
  <si>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</si>
  <si>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</si>
  <si>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</si>
  <si>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</si>
  <si>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</si>
  <si>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</si>
  <si>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</si>
  <si>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</si>
  <si>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</si>
  <si>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</si>
  <si>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</si>
  <si>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</si>
  <si>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</si>
  <si>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</si>
  <si>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</si>
  <si>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</si>
  <si>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</si>
  <si>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</si>
  <si>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</si>
  <si>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</si>
  <si>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</si>
  <si>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</si>
  <si>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</si>
  <si>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</si>
  <si>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</si>
  <si>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</si>
  <si>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</si>
  <si>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</si>
  <si>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</si>
  <si>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</si>
  <si>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</si>
  <si>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</si>
  <si>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</si>
  <si>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</si>
  <si>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</si>
  <si>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</si>
  <si>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</si>
  <si>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</si>
  <si>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</si>
  <si>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</si>
  <si>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</si>
  <si>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</si>
  <si>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</si>
  <si>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</si>
  <si>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</si>
  <si>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</si>
  <si>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</si>
  <si>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</si>
  <si>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</si>
  <si>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</si>
  <si>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</si>
  <si>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</si>
  <si>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</si>
  <si>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</si>
  <si>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</si>
  <si>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</si>
  <si>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</si>
  <si>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</si>
  <si>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</si>
  <si>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</si>
  <si>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</si>
  <si>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</si>
  <si>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</si>
  <si>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</si>
  <si>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</si>
  <si>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</si>
  <si>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</si>
  <si>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</si>
  <si>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</si>
  <si>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</si>
  <si>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</si>
  <si>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</si>
  <si>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</si>
  <si>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</si>
  <si>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</si>
  <si>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</si>
  <si>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</si>
  <si>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</si>
  <si>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</si>
  <si>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</si>
  <si>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</si>
  <si>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</si>
  <si>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</si>
  <si>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</si>
  <si>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</si>
  <si>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</si>
  <si>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</si>
  <si>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</si>
  <si>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</si>
  <si>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</si>
  <si>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</si>
  <si>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</si>
  <si>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</si>
  <si>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</si>
  <si>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</si>
  <si>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</si>
  <si>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</si>
  <si>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</si>
  <si>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</si>
  <si>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</si>
  <si>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</si>
  <si>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</si>
  <si>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</si>
  <si>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</si>
  <si>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</si>
  <si>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</si>
  <si>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</si>
  <si>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</si>
  <si>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</si>
  <si>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</si>
  <si>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</si>
  <si>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</si>
  <si>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</si>
  <si>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</si>
  <si>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</si>
  <si>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</si>
  <si>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</si>
  <si>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</si>
  <si>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</si>
  <si>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</si>
  <si>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</si>
  <si>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</si>
  <si>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</si>
  <si>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</si>
  <si>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</si>
  <si>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</si>
  <si>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</si>
  <si>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</si>
  <si>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</si>
  <si>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</si>
  <si>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</si>
  <si>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</si>
  <si>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</si>
  <si>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</si>
  <si>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</si>
  <si>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</si>
  <si>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</si>
  <si>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</si>
  <si>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</si>
  <si>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</si>
  <si>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</si>
  <si>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</si>
  <si>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</si>
  <si>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</si>
  <si>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</si>
  <si>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</si>
  <si>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</si>
  <si>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</si>
  <si>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</si>
  <si>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</si>
  <si>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</si>
  <si>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</si>
  <si>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</si>
  <si>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</si>
  <si>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</si>
  <si>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</si>
  <si>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</si>
  <si>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</si>
  <si>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</si>
  <si>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</si>
  <si>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</si>
  <si>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</si>
  <si>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</si>
  <si>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</si>
  <si>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</si>
  <si>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</si>
  <si>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</si>
  <si>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</si>
  <si>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</si>
  <si>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</si>
  <si>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</si>
  <si>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</si>
  <si>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</si>
  <si>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</si>
  <si>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</si>
  <si>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</si>
  <si>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</si>
  <si>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</si>
  <si>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</si>
  <si>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</si>
  <si>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</si>
  <si>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</si>
  <si>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</si>
  <si>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</si>
  <si>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</si>
  <si>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</si>
  <si>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</si>
  <si>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</si>
  <si>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</si>
  <si>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</si>
  <si>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</si>
  <si>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</si>
  <si>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</si>
  <si>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</si>
  <si>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</si>
  <si>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</si>
  <si>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</si>
  <si>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</si>
  <si>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</si>
  <si>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</si>
  <si>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</si>
  <si>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</si>
  <si>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</si>
  <si>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</si>
  <si>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</si>
  <si>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</si>
  <si>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</si>
  <si>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</si>
  <si>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</si>
  <si>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</si>
  <si>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</si>
  <si>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</si>
  <si>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</si>
  <si>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</si>
  <si>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</si>
  <si>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</si>
  <si>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</si>
  <si>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</si>
  <si>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</si>
  <si>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</si>
  <si>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</si>
  <si>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</si>
  <si>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</si>
  <si>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</si>
  <si>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</si>
  <si>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</si>
  <si>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</si>
  <si>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</si>
  <si>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</si>
  <si>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</si>
  <si>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</si>
  <si>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</si>
  <si>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</si>
  <si>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</si>
  <si>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</si>
  <si>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</si>
  <si>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</si>
  <si>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</si>
  <si>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</si>
  <si>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</si>
  <si>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</si>
  <si>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</si>
  <si>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</si>
  <si>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</si>
  <si>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</si>
  <si>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</si>
  <si>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</si>
  <si>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</si>
  <si>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</si>
  <si>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</si>
  <si>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</si>
  <si>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</si>
  <si>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</si>
  <si>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</si>
  <si>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</si>
  <si>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</si>
  <si>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</si>
  <si>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</si>
  <si>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</si>
  <si>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</si>
  <si>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</si>
  <si>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</si>
  <si>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</si>
  <si>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</si>
  <si>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</si>
  <si>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</si>
  <si>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</si>
  <si>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</si>
  <si>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</si>
  <si>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</si>
  <si>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</si>
  <si>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</si>
  <si>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</si>
  <si>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</si>
  <si>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</si>
  <si>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</si>
  <si>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</si>
  <si>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</si>
  <si>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</si>
  <si>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</si>
  <si>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</si>
  <si>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</si>
  <si>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</si>
  <si>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</si>
  <si>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</si>
  <si>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</si>
  <si>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</si>
  <si>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</si>
  <si>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</si>
  <si>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</si>
  <si>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</si>
  <si>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</si>
  <si>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</si>
  <si>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</si>
  <si>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</si>
  <si>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</si>
  <si>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</si>
  <si>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</si>
  <si>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</si>
  <si>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</si>
  <si>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</si>
  <si>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</si>
  <si>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</si>
  <si>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</si>
  <si>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</si>
  <si>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</si>
  <si>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</si>
  <si>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</si>
  <si>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</si>
  <si>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</si>
  <si>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</si>
  <si>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</si>
  <si>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</si>
  <si>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</si>
  <si>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</si>
  <si>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</si>
  <si>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</si>
  <si>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</si>
  <si>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</si>
  <si>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</si>
  <si>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</si>
  <si>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</si>
  <si>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</si>
  <si>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</si>
  <si>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</si>
  <si>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</si>
  <si>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</si>
  <si>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</si>
  <si>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</si>
  <si>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</si>
  <si>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</si>
  <si>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</si>
  <si>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</si>
  <si>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</si>
  <si>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</si>
  <si>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</si>
  <si>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</si>
  <si>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</si>
  <si>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</si>
  <si>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</si>
  <si>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</si>
  <si>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</si>
  <si>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</si>
  <si>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</si>
  <si>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</si>
  <si>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</si>
  <si>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</si>
  <si>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</si>
  <si>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</si>
  <si>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</si>
  <si>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</si>
  <si>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</si>
  <si>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</si>
  <si>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</si>
  <si>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</si>
  <si>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</si>
  <si>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</si>
  <si>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</si>
  <si>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</si>
  <si>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</si>
  <si>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</si>
  <si>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</si>
  <si>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</si>
  <si>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</si>
  <si>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</si>
  <si>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</si>
  <si>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</si>
  <si>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</si>
  <si>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</si>
  <si>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</si>
  <si>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</si>
  <si>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</si>
  <si>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</si>
  <si>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</si>
  <si>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</si>
  <si>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</si>
  <si>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</si>
  <si>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</si>
  <si>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</si>
  <si>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</si>
  <si>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</si>
  <si>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</si>
  <si>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</si>
  <si>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</si>
  <si>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</si>
  <si>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</si>
  <si>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</si>
  <si>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</si>
  <si>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</si>
  <si>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</si>
  <si>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</si>
  <si>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</si>
  <si>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</si>
  <si>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</si>
  <si>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</si>
  <si>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</si>
  <si>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</si>
  <si>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</si>
  <si>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</si>
  <si>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</si>
  <si>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</si>
  <si>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</si>
  <si>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</si>
  <si>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</si>
  <si>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</si>
  <si>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</si>
  <si>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</si>
  <si>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</si>
  <si>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</si>
  <si>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</si>
  <si>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</si>
  <si>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</si>
  <si>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</si>
  <si>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</si>
  <si>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</si>
  <si>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</si>
  <si>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</si>
  <si>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</si>
  <si>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</si>
  <si>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</si>
  <si>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</si>
  <si>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</si>
  <si>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</si>
  <si>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</si>
  <si>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</si>
  <si>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</si>
  <si>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</si>
  <si>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</si>
  <si>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</si>
  <si>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</si>
  <si>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</si>
  <si>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</si>
  <si>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</si>
  <si>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</si>
  <si>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</si>
  <si>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</si>
  <si>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</si>
  <si>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</si>
  <si>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</si>
  <si>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</si>
  <si>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</si>
  <si>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</si>
  <si>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</si>
  <si>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</si>
  <si>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</si>
  <si>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</si>
  <si>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</si>
  <si>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</si>
  <si>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</si>
  <si>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</si>
  <si>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</si>
  <si>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</si>
  <si>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</si>
  <si>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</si>
  <si>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</si>
  <si>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</si>
  <si>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</si>
  <si>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</si>
  <si>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</si>
  <si>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</si>
  <si>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</si>
  <si>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</si>
  <si>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</si>
  <si>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</si>
  <si>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</si>
  <si>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</si>
  <si>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</si>
  <si>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</si>
  <si>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</si>
  <si>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</si>
  <si>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</si>
  <si>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</si>
  <si>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</si>
  <si>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</si>
  <si>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</si>
  <si>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</si>
  <si>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</si>
  <si>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</si>
  <si>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</si>
  <si>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</si>
  <si>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</si>
  <si>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</si>
  <si>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</si>
  <si>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</si>
  <si>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</si>
  <si>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</si>
  <si>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</si>
  <si>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</si>
  <si>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</si>
  <si>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</si>
  <si>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</si>
  <si>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</si>
  <si>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</si>
  <si>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</si>
  <si>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</si>
  <si>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</si>
  <si>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</si>
  <si>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</si>
  <si>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</si>
  <si>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</si>
  <si>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</si>
  <si>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</si>
  <si>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</si>
  <si>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</si>
  <si>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</si>
  <si>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</si>
  <si>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</si>
  <si>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</si>
  <si>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</si>
  <si>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</si>
  <si>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</si>
  <si>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</si>
  <si>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</si>
  <si>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</si>
  <si>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</si>
  <si>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</si>
  <si>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</si>
  <si>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</si>
  <si>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</si>
  <si>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</si>
  <si>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</si>
  <si>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</si>
  <si>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</si>
  <si>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</si>
  <si>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</si>
  <si>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</si>
  <si>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</si>
  <si>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</si>
  <si>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</si>
  <si>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</si>
  <si>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</si>
  <si>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</si>
  <si>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</si>
  <si>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</si>
  <si>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</si>
  <si>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</si>
  <si>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</si>
  <si>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</si>
  <si>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</si>
  <si>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</si>
  <si>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</si>
  <si>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</si>
  <si>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</si>
  <si>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</si>
  <si>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</si>
  <si>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</si>
  <si>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</si>
  <si>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</si>
  <si>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</si>
  <si>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</si>
  <si>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</si>
  <si>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</si>
  <si>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</si>
  <si>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</si>
  <si>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</si>
  <si>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</si>
  <si>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</si>
  <si>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</si>
  <si>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</si>
  <si>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</si>
  <si>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</si>
  <si>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</si>
  <si>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</si>
  <si>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</si>
  <si>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</si>
  <si>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</si>
  <si>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</si>
  <si>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</si>
  <si>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</si>
  <si>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</si>
  <si>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</si>
  <si>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</si>
  <si>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</si>
  <si>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</si>
  <si>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</si>
  <si>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</si>
  <si>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</si>
  <si>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</si>
  <si>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</si>
  <si>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</si>
  <si>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</si>
  <si>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</si>
  <si>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</si>
  <si>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</si>
  <si>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</si>
  <si>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</si>
  <si>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</si>
  <si>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</si>
  <si>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</si>
  <si>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</si>
  <si>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</si>
  <si>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</si>
  <si>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</si>
  <si>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</si>
  <si>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</si>
  <si>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</si>
  <si>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</si>
  <si>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</si>
  <si>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</si>
  <si>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</si>
  <si>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</si>
  <si>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</si>
  <si>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</si>
  <si>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</si>
  <si>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</si>
  <si>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</si>
  <si>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</si>
  <si>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</si>
  <si>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</si>
  <si>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</si>
  <si>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</si>
  <si>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</si>
  <si>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</si>
  <si>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</si>
  <si>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</si>
  <si>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</si>
  <si>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</si>
  <si>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</si>
  <si>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</si>
  <si>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</si>
  <si>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</si>
  <si>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</si>
  <si>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</si>
  <si>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</si>
  <si>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</si>
  <si>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</si>
  <si>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</si>
  <si>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</si>
  <si>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</si>
  <si>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</si>
  <si>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</si>
  <si>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</si>
  <si>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</si>
  <si>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</si>
  <si>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</si>
  <si>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</si>
  <si>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</si>
  <si>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</si>
  <si>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</si>
  <si>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</si>
  <si>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</si>
  <si>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</si>
  <si>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</si>
  <si>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</si>
  <si>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</si>
  <si>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</si>
  <si>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</si>
  <si>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</si>
  <si>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</si>
  <si>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</si>
  <si>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</si>
  <si>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</si>
  <si>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</si>
  <si>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</si>
  <si>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</si>
  <si>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</si>
  <si>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</si>
  <si>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</si>
  <si>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</si>
  <si>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</si>
  <si>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</si>
  <si>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</si>
  <si>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</si>
  <si>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</si>
  <si>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</si>
  <si>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</si>
  <si>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</si>
  <si>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</si>
  <si>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</si>
  <si>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</si>
  <si>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</si>
  <si>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</si>
  <si>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</si>
  <si>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</si>
  <si>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</si>
  <si>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</si>
  <si>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</si>
  <si>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</si>
  <si>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</si>
  <si>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</si>
  <si>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</si>
  <si>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</si>
  <si>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</si>
  <si>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</si>
  <si>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</si>
  <si>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</si>
  <si>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</si>
  <si>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</si>
  <si>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</si>
  <si>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</si>
  <si>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</si>
  <si>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</si>
  <si>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</si>
  <si>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</si>
  <si>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</si>
  <si>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</si>
  <si>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</si>
  <si>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</si>
  <si>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</si>
  <si>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</si>
  <si>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</si>
  <si>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</si>
  <si>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</si>
  <si>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</si>
  <si>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</si>
  <si>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</si>
  <si>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</si>
  <si>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</si>
  <si>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</si>
  <si>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</si>
  <si>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</si>
  <si>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</si>
  <si>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</si>
  <si>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</si>
  <si>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</si>
  <si>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</si>
  <si>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</si>
  <si>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</si>
  <si>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</si>
  <si>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</si>
  <si>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</si>
  <si>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</si>
  <si>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</si>
  <si>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</si>
  <si>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</si>
  <si>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</si>
  <si>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</si>
  <si>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</si>
  <si>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</si>
  <si>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</si>
  <si>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</si>
  <si>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</si>
  <si>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</si>
  <si>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</si>
  <si>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</si>
  <si>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</si>
  <si>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</si>
  <si>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</si>
  <si>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</si>
  <si>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</si>
  <si>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</si>
  <si>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</si>
  <si>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</si>
  <si>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</si>
  <si>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</si>
  <si>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</si>
  <si>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</si>
  <si>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</si>
  <si>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</si>
  <si>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</si>
  <si>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</si>
  <si>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</si>
  <si>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</si>
  <si>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</si>
  <si>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</si>
  <si>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</si>
  <si>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</si>
  <si>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</si>
  <si>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</si>
  <si>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</si>
  <si>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</si>
  <si>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</si>
  <si>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</si>
  <si>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</si>
  <si>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</si>
  <si>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</si>
  <si>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</si>
  <si>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</si>
  <si>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</si>
  <si>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</si>
  <si>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</si>
  <si>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</si>
  <si>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</si>
  <si>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</si>
  <si>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</si>
  <si>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</si>
  <si>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</si>
  <si>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</si>
  <si>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</si>
  <si>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</si>
  <si>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</si>
  <si>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</si>
  <si>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</si>
  <si>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</si>
  <si>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</si>
  <si>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</si>
  <si>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</si>
  <si>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</si>
  <si>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</si>
  <si>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</si>
  <si>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</si>
  <si>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</si>
  <si>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</si>
  <si>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</si>
  <si>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</si>
  <si>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</si>
  <si>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</si>
  <si>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</si>
  <si>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</si>
  <si>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</si>
  <si>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</si>
  <si>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</si>
  <si>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</si>
  <si>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</si>
  <si>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</si>
  <si>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</si>
  <si>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</si>
  <si>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</si>
  <si>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</si>
  <si>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</si>
  <si>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</si>
  <si>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</si>
  <si>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</si>
  <si>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</si>
  <si>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</si>
  <si>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</si>
  <si>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</si>
  <si>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</si>
  <si>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</si>
  <si>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</si>
  <si>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</si>
  <si>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</si>
  <si>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</si>
  <si>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</si>
  <si>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</si>
  <si>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</si>
  <si>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</si>
  <si>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</si>
  <si>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</si>
  <si>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</si>
  <si>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</si>
  <si>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</si>
  <si>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</si>
  <si>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</si>
  <si>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</si>
  <si>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</si>
  <si>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</si>
  <si>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</si>
  <si>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</si>
  <si>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</si>
  <si>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</si>
  <si>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</si>
  <si>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</si>
  <si>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</si>
  <si>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</si>
  <si>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</si>
  <si>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</si>
  <si>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</si>
  <si>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</si>
  <si>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</si>
  <si>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</si>
  <si>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</si>
  <si>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</si>
  <si>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</si>
  <si>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</si>
  <si>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</si>
  <si>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</si>
  <si>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</si>
  <si>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</si>
  <si>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</si>
  <si>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</si>
  <si>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</si>
  <si>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</si>
  <si>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</si>
  <si>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</si>
  <si>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</si>
  <si>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</si>
  <si>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</si>
  <si>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</si>
  <si>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</si>
  <si>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</si>
  <si>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</si>
  <si>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</si>
  <si>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</si>
  <si>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</si>
  <si>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</si>
  <si>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</si>
  <si>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</si>
  <si>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</si>
  <si>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</si>
  <si>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</si>
  <si>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</si>
  <si>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</si>
  <si>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</si>
  <si>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</si>
  <si>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</si>
  <si>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</si>
  <si>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</si>
  <si>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</si>
  <si>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</si>
  <si>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</si>
  <si>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</si>
  <si>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</si>
  <si>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</si>
  <si>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</si>
  <si>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</si>
  <si>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</si>
  <si>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</si>
  <si>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</si>
  <si>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</si>
  <si>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</si>
  <si>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</si>
  <si>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</si>
  <si>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</si>
  <si>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</si>
  <si>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</si>
  <si>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</si>
  <si>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</si>
  <si>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</si>
  <si>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</si>
  <si>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</si>
  <si>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</si>
  <si>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</si>
  <si>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</si>
  <si>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</si>
  <si>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</si>
  <si>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</si>
  <si>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</si>
  <si>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</si>
  <si>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</si>
  <si>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</si>
  <si>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</si>
  <si>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</si>
  <si>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</si>
  <si>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</si>
  <si>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</si>
  <si>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</si>
  <si>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</si>
  <si>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</si>
  <si>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</si>
  <si>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</si>
  <si>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</si>
  <si>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</si>
  <si>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</si>
  <si>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</si>
  <si>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</si>
  <si>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</si>
  <si>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</si>
  <si>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</si>
  <si>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</si>
  <si>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</si>
  <si>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</si>
  <si>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</si>
  <si>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</si>
  <si>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</si>
  <si>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</si>
  <si>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</si>
  <si>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</si>
  <si>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</si>
  <si>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</si>
  <si>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</si>
  <si>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</si>
  <si>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</si>
  <si>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</si>
  <si>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</si>
  <si>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</si>
  <si>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</si>
  <si>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</si>
  <si>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</si>
  <si>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</si>
  <si>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</si>
  <si>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</si>
  <si>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</si>
  <si>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</si>
  <si>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</si>
  <si>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</si>
  <si>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</si>
  <si>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</si>
  <si>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</si>
  <si>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</si>
  <si>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</si>
  <si>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</si>
  <si>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</si>
  <si>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</si>
  <si>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</si>
  <si>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</si>
  <si>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</si>
  <si>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</si>
  <si>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</si>
  <si>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</si>
  <si>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</si>
  <si>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</si>
  <si>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</si>
  <si>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</si>
  <si>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</si>
  <si>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</si>
  <si>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</si>
  <si>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</si>
  <si>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</si>
  <si>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</si>
  <si>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</si>
  <si>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</si>
  <si>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</si>
  <si>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</si>
  <si>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</si>
  <si>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</si>
  <si>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</si>
  <si>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</si>
  <si>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</si>
  <si>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</si>
  <si>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</si>
  <si>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</si>
  <si>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</si>
  <si>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</si>
  <si>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</si>
  <si>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</si>
  <si>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</si>
  <si>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</si>
  <si>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</si>
  <si>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</si>
  <si>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</si>
  <si>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</si>
  <si>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</si>
  <si>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</si>
  <si>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</si>
  <si>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</si>
  <si>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</si>
  <si>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</si>
  <si>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</si>
  <si>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</si>
  <si>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</si>
  <si>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</si>
  <si>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</si>
  <si>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</si>
  <si>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</si>
  <si>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</si>
  <si>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</si>
  <si>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</si>
  <si>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</si>
  <si>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</si>
  <si>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</si>
  <si>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</si>
  <si>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</si>
  <si>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</si>
  <si>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</si>
  <si>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</si>
  <si>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</si>
  <si>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</si>
  <si>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</si>
  <si>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</si>
  <si>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</si>
  <si>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</si>
  <si>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</si>
  <si>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</si>
  <si>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</si>
  <si>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</si>
  <si>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</si>
  <si>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</si>
  <si>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</si>
  <si>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</si>
  <si>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</si>
  <si>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</si>
  <si>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</si>
  <si>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</si>
  <si>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</si>
  <si>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</si>
  <si>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</si>
  <si>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</si>
  <si>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</si>
  <si>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</si>
  <si>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</si>
  <si>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</si>
  <si>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</si>
  <si>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</si>
  <si>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</si>
  <si>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</si>
  <si>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</si>
  <si>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</si>
  <si>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</si>
  <si>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</si>
  <si>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</si>
  <si>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</si>
  <si>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</si>
  <si>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</si>
  <si>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</si>
  <si>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</si>
  <si>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</si>
  <si>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</si>
  <si>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</si>
  <si>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</si>
  <si>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</si>
  <si>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</si>
  <si>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</si>
  <si>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</si>
  <si>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</si>
  <si>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</si>
  <si>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</si>
  <si>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</si>
  <si>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</si>
  <si>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</si>
  <si>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</si>
  <si>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</si>
  <si>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</si>
  <si>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</si>
  <si>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</si>
  <si>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</si>
  <si>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</si>
  <si>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</si>
  <si>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</si>
  <si>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</si>
  <si>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</si>
  <si>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</si>
  <si>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</si>
  <si>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</si>
  <si>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</si>
  <si>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</si>
  <si>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</si>
  <si>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</si>
  <si>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</si>
  <si>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</si>
  <si>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</si>
  <si>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</si>
  <si>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</si>
  <si>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</si>
  <si>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</si>
  <si>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</si>
  <si>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</si>
  <si>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</si>
  <si>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</si>
  <si>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</si>
  <si>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</si>
  <si>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</si>
  <si>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</si>
  <si>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</si>
  <si>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</si>
  <si>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</si>
  <si>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</si>
  <si>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</si>
  <si>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</si>
  <si>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</si>
  <si>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</si>
  <si>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</si>
  <si>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</si>
  <si>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</si>
  <si>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</si>
  <si>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</si>
  <si>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</si>
  <si>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</si>
  <si>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</si>
  <si>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</si>
  <si>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</si>
  <si>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</si>
  <si>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</si>
  <si>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</si>
  <si>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</si>
  <si>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</si>
  <si>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</si>
  <si>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</si>
  <si>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</si>
  <si>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</si>
  <si>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</si>
  <si>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</si>
  <si>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</si>
  <si>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</si>
  <si>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</si>
  <si>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</si>
  <si>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</si>
  <si>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</si>
  <si>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</si>
  <si>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</si>
  <si>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</si>
  <si>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</si>
  <si>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</si>
  <si>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</si>
  <si>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</si>
  <si>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</si>
  <si>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</si>
  <si>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</si>
  <si>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</si>
  <si>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</si>
  <si>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</si>
  <si>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</si>
  <si>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</si>
  <si>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</si>
  <si>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</si>
  <si>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</si>
  <si>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</si>
  <si>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</si>
  <si>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</si>
  <si>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</si>
  <si>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</si>
  <si>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</si>
  <si>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</si>
  <si>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</si>
  <si>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</si>
  <si>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</si>
  <si>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</si>
  <si>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</si>
  <si>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</si>
  <si>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</si>
  <si>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</si>
  <si>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</si>
  <si>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</si>
  <si>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</si>
  <si>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</si>
  <si>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</si>
  <si>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</si>
  <si>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</si>
  <si>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</si>
  <si>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</si>
  <si>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</si>
  <si>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</si>
  <si>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</si>
  <si>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</si>
  <si>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</si>
  <si>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</si>
  <si>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</si>
  <si>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</si>
  <si>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</si>
  <si>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</si>
  <si>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</si>
  <si>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</si>
  <si>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</si>
  <si>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</si>
  <si>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</si>
  <si>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</si>
  <si>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</si>
  <si>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</si>
  <si>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</si>
  <si>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</si>
  <si>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</si>
  <si>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</si>
  <si>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</si>
  <si>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</si>
  <si>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</si>
  <si>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</si>
  <si>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</si>
  <si>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</si>
  <si>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</si>
  <si>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</si>
  <si>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</si>
  <si>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</si>
  <si>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</si>
  <si>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</si>
  <si>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</si>
  <si>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</si>
  <si>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</si>
  <si>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</si>
  <si>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</si>
  <si>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</si>
  <si>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</si>
  <si>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</si>
  <si>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</si>
  <si>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</si>
  <si>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</si>
  <si>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</si>
  <si>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</si>
  <si>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</si>
  <si>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</si>
  <si>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</si>
  <si>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</si>
  <si>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</si>
  <si>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</si>
  <si>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</si>
  <si>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</si>
  <si>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</si>
  <si>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</si>
  <si>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</si>
  <si>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</si>
  <si>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</si>
  <si>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</si>
  <si>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</si>
  <si>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</si>
  <si>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</si>
  <si>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</si>
  <si>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</si>
  <si>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</si>
  <si>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</si>
  <si>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</si>
  <si>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</si>
  <si>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</si>
  <si>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</si>
  <si>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</si>
  <si>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</si>
  <si>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</si>
  <si>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</si>
  <si>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</si>
  <si>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</si>
  <si>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</si>
  <si>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</si>
  <si>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</si>
  <si>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</si>
  <si>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</si>
  <si>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</si>
  <si>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</si>
  <si>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</si>
  <si>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</si>
  <si>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</si>
  <si>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</si>
  <si>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</si>
  <si>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</si>
  <si>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</si>
  <si>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</si>
  <si>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</si>
  <si>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</si>
  <si>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</si>
  <si>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</si>
  <si>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</si>
  <si>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</si>
  <si>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</si>
  <si>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</si>
  <si>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</si>
  <si>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</si>
  <si>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</si>
  <si>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</si>
  <si>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</si>
  <si>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</si>
  <si>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</si>
  <si>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</si>
  <si>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</si>
  <si>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</si>
  <si>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</si>
  <si>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</si>
  <si>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</si>
  <si>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</si>
  <si>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</si>
  <si>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</si>
  <si>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</si>
  <si>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</si>
  <si>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</si>
  <si>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</si>
  <si>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</si>
  <si>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</si>
  <si>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</si>
  <si>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</si>
  <si>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</si>
  <si>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</si>
  <si>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</si>
  <si>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</si>
  <si>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</si>
  <si>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</si>
  <si>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</si>
  <si>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</si>
  <si>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</si>
  <si>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</si>
  <si>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</si>
  <si>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</si>
  <si>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</si>
  <si>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</si>
  <si>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</si>
  <si>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</si>
  <si>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</si>
  <si>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</si>
  <si>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</si>
  <si>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</si>
  <si>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</si>
  <si>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</si>
  <si>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</si>
  <si>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</si>
  <si>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</si>
  <si>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</si>
  <si>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</si>
  <si>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</si>
  <si>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</si>
  <si>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</si>
  <si>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</si>
  <si>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</si>
  <si>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</si>
  <si>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</si>
  <si>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</si>
  <si>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</si>
  <si>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</si>
  <si>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</si>
  <si>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</si>
  <si>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</si>
  <si>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</si>
  <si>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</si>
  <si>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</si>
  <si>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</si>
  <si>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</si>
  <si>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</si>
  <si>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</si>
  <si>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</si>
  <si>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</si>
  <si>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</si>
  <si>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</si>
  <si>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</si>
  <si>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</si>
  <si>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</si>
  <si>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</si>
  <si>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</si>
  <si>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</si>
  <si>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</si>
  <si>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</si>
  <si>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</si>
  <si>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</si>
  <si>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</si>
  <si>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</si>
  <si>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</si>
  <si>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</si>
  <si>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</si>
  <si>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</si>
  <si>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</si>
  <si>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</si>
  <si>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</si>
  <si>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</si>
  <si>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</si>
  <si>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</si>
  <si>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</si>
  <si>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</si>
  <si>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</si>
  <si>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</si>
  <si>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</si>
  <si>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</si>
  <si>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</si>
  <si>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</si>
  <si>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</si>
  <si>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</si>
  <si>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</si>
  <si>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</si>
  <si>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</si>
  <si>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</si>
  <si>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</si>
  <si>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</si>
  <si>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</si>
  <si>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</si>
  <si>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</si>
  <si>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</si>
  <si>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</si>
  <si>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</si>
  <si>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</si>
  <si>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</si>
  <si>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</si>
  <si>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</si>
  <si>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</si>
  <si>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</si>
  <si>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</si>
  <si>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</si>
  <si>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</si>
  <si>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</si>
  <si>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</si>
  <si>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</si>
  <si>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</si>
  <si>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</si>
  <si>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</si>
  <si>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</si>
  <si>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</si>
  <si>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</si>
  <si>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</si>
  <si>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</si>
  <si>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</si>
  <si>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</si>
  <si>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</si>
  <si>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</si>
  <si>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</si>
  <si>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</si>
  <si>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</si>
  <si>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</si>
  <si>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</si>
  <si>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</si>
  <si>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</si>
  <si>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</si>
  <si>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</si>
  <si>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</si>
  <si>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</si>
  <si>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</si>
  <si>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</si>
  <si>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</si>
  <si>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</si>
  <si>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</si>
  <si>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</si>
  <si>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</si>
  <si>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</si>
  <si>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</si>
  <si>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</si>
  <si>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</si>
  <si>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</si>
  <si>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</si>
  <si>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</si>
  <si>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</si>
  <si>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</si>
  <si>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</si>
  <si>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</si>
  <si>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</si>
  <si>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</si>
  <si>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</si>
  <si>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</si>
  <si>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</si>
  <si>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</si>
  <si>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</si>
  <si>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</si>
  <si>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</si>
  <si>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</si>
  <si>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</si>
  <si>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</si>
  <si>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</si>
  <si>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</si>
  <si>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</si>
  <si>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</si>
  <si>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</si>
  <si>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</si>
  <si>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</si>
  <si>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</si>
  <si>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</si>
  <si>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</si>
  <si>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</si>
  <si>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</si>
  <si>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</si>
  <si>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</si>
  <si>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</si>
  <si>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</si>
  <si>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</si>
  <si>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</si>
  <si>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</si>
  <si>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</si>
  <si>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</si>
  <si>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</si>
  <si>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</si>
  <si>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</si>
  <si>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</si>
  <si>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</si>
  <si>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</si>
  <si>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</si>
  <si>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</si>
  <si>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</si>
  <si>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</si>
  <si>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</si>
  <si>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</si>
  <si>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</si>
  <si>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</si>
  <si>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</si>
  <si>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</si>
  <si>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</si>
  <si>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</si>
  <si>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</si>
  <si>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</si>
  <si>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</si>
  <si>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</si>
  <si>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</si>
  <si>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</si>
  <si>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</si>
  <si>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</si>
  <si>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</si>
  <si>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</si>
  <si>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</si>
  <si>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</si>
  <si>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</si>
  <si>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</si>
  <si>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</si>
  <si>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</si>
  <si>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</si>
  <si>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</si>
  <si>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</si>
  <si>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</si>
  <si>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</si>
  <si>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</si>
  <si>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</si>
  <si>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</si>
  <si>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</si>
  <si>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</si>
  <si>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</si>
  <si>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</si>
  <si>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</si>
  <si>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</si>
  <si>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</si>
  <si>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</si>
  <si>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</si>
  <si>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</si>
  <si>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</si>
  <si>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</si>
  <si>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</si>
  <si>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</si>
  <si>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</si>
  <si>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</si>
  <si>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</si>
  <si>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</si>
  <si>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</si>
  <si>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</si>
  <si>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</si>
  <si>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</si>
  <si>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</si>
  <si>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</si>
  <si>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</si>
  <si>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</si>
  <si>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</si>
  <si>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</si>
  <si>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</si>
  <si>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</si>
  <si>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</si>
  <si>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</si>
  <si>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</si>
  <si>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</si>
  <si>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</si>
  <si>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</si>
  <si>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</si>
  <si>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</si>
  <si>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</si>
  <si>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</si>
  <si>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</si>
  <si>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</si>
  <si>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</si>
  <si>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</si>
  <si>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</si>
  <si>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</si>
  <si>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</si>
  <si>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</si>
  <si>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</si>
  <si>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</si>
  <si>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</si>
  <si>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</si>
  <si>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</si>
  <si>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</si>
  <si>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</si>
  <si>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</si>
  <si>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</si>
  <si>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</si>
  <si>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</si>
  <si>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</si>
  <si>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</si>
  <si>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</si>
  <si>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</si>
  <si>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</si>
  <si>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</si>
  <si>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</si>
  <si>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</si>
  <si>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</si>
  <si>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</si>
  <si>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</si>
  <si>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</si>
  <si>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</si>
  <si>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</si>
  <si>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</si>
  <si>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</si>
  <si>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</si>
  <si>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</si>
  <si>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</si>
  <si>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</si>
  <si>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</si>
  <si>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</si>
  <si>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</si>
  <si>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</si>
  <si>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</si>
  <si>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</si>
  <si>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</si>
  <si>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</si>
  <si>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</si>
  <si>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</si>
  <si>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</si>
  <si>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</si>
  <si>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</si>
  <si>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</si>
  <si>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</si>
  <si>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</si>
  <si>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</si>
  <si>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</si>
  <si>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</si>
  <si>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</si>
  <si>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</si>
  <si>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</si>
  <si>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</si>
  <si>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</si>
  <si>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</si>
  <si>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</si>
  <si>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</si>
  <si>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</si>
  <si>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</si>
  <si>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</si>
  <si>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</si>
  <si>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</si>
  <si>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</si>
  <si>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</si>
  <si>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</si>
  <si>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</si>
  <si>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</si>
  <si>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</si>
  <si>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</si>
  <si>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</si>
  <si>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</si>
  <si>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</si>
  <si>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</si>
  <si>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</si>
  <si>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</si>
  <si>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</si>
  <si>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</si>
  <si>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</si>
  <si>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VARAŽDINSKA ŽUPANIJA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</si>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</sst>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192277305.40000001</v>
      </c>
      <c r="D2" s="7">
        <f>'PR-RAS'!E6</f>
        <v>210993856.32000002</v>
      </c>
      <c r="E2" s="7">
        <v>0</v>
      </c>
      <c r="F2" s="7">
        <v>0</v>
      </c>
      <c r="G2" s="8">
        <f t="shared" ref="G2:G274" si="0">(B2/1000)*(C2*1+D2*2)</f>
        <v>614265.01804000011</v>
      </c>
      <c r="H2" s="8">
        <f t="shared" ref="H2:H274" si="1">ABS(C2-ROUND(C2,0))+ABS(D2-ROUND(D2,0))</f>
        <v>0.72000002861022949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31087875.479999997</v>
      </c>
      <c r="D3" s="2">
        <f>'PR-RAS'!E7</f>
        <v>33652120.859999999</v>
      </c>
      <c r="E3" s="2">
        <v>0</v>
      </c>
      <c r="F3" s="2">
        <v>0</v>
      </c>
      <c r="G3" s="3">
        <f t="shared" si="0"/>
        <v>196784.23439999999</v>
      </c>
      <c r="H3" s="3">
        <f t="shared" si="1"/>
        <v>0.61999999731779099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29453526.199999999</v>
      </c>
      <c r="D4" s="2">
        <f>'PR-RAS'!E8</f>
        <v>31831926.23</v>
      </c>
      <c r="E4" s="2">
        <v>0</v>
      </c>
      <c r="F4" s="2">
        <v>0</v>
      </c>
      <c r="G4" s="3">
        <f t="shared" si="0"/>
        <v>279352.13598000002</v>
      </c>
      <c r="H4" s="3">
        <f t="shared" si="1"/>
        <v>0.42999999970197678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26658364.579999998</v>
      </c>
      <c r="D5" s="2">
        <f>'PR-RAS'!E9</f>
        <v>30018857.43</v>
      </c>
      <c r="E5" s="2">
        <v>0</v>
      </c>
      <c r="F5" s="2">
        <v>0</v>
      </c>
      <c r="G5" s="3">
        <f t="shared" si="0"/>
        <v>346784.31776000001</v>
      </c>
      <c r="H5" s="3">
        <f t="shared" si="1"/>
        <v>0.85000000149011612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2047599.4</v>
      </c>
      <c r="D6" s="2">
        <f>'PR-RAS'!E10</f>
        <v>2165100.46</v>
      </c>
      <c r="E6" s="2">
        <v>0</v>
      </c>
      <c r="F6" s="2">
        <v>0</v>
      </c>
      <c r="G6" s="3">
        <f t="shared" si="0"/>
        <v>31889.001600000003</v>
      </c>
      <c r="H6" s="3">
        <f t="shared" si="1"/>
        <v>0.85999999986961484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668836.41</v>
      </c>
      <c r="D7" s="2">
        <f>'PR-RAS'!E11</f>
        <v>710021.75</v>
      </c>
      <c r="E7" s="2">
        <v>0</v>
      </c>
      <c r="F7" s="2">
        <v>0</v>
      </c>
      <c r="G7" s="3">
        <f t="shared" si="0"/>
        <v>12533.279460000002</v>
      </c>
      <c r="H7" s="3">
        <f t="shared" si="1"/>
        <v>0.66000000003259629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2434896.94</v>
      </c>
      <c r="D8" s="2">
        <f>'PR-RAS'!E12</f>
        <v>2328985.9900000002</v>
      </c>
      <c r="E8" s="2">
        <v>0</v>
      </c>
      <c r="F8" s="2">
        <v>0</v>
      </c>
      <c r="G8" s="3">
        <f t="shared" si="0"/>
        <v>49650.082439999998</v>
      </c>
      <c r="H8" s="3">
        <f t="shared" si="1"/>
        <v>6.9999999832361937E-2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1197357.1399999999</v>
      </c>
      <c r="D9" s="2">
        <f>'PR-RAS'!E13</f>
        <v>1234678.51</v>
      </c>
      <c r="E9" s="2">
        <v>0</v>
      </c>
      <c r="F9" s="2">
        <v>0</v>
      </c>
      <c r="G9" s="3">
        <f t="shared" si="0"/>
        <v>29333.713280000004</v>
      </c>
      <c r="H9" s="3">
        <f t="shared" si="1"/>
        <v>0.62999999988824129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8501.75</v>
      </c>
      <c r="D10" s="2">
        <f>'PR-RAS'!E14</f>
        <v>6621.5</v>
      </c>
      <c r="E10" s="2">
        <v>0</v>
      </c>
      <c r="F10" s="2">
        <v>0</v>
      </c>
      <c r="G10" s="3">
        <f t="shared" si="0"/>
        <v>195.70274999999998</v>
      </c>
      <c r="H10" s="3">
        <f t="shared" si="1"/>
        <v>0.75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3562030.02</v>
      </c>
      <c r="D11" s="2">
        <f>'PR-RAS'!E15</f>
        <v>4632339.41</v>
      </c>
      <c r="E11" s="2">
        <v>0</v>
      </c>
      <c r="F11" s="2">
        <v>0</v>
      </c>
      <c r="G11" s="3">
        <f t="shared" si="0"/>
        <v>128267.08840000001</v>
      </c>
      <c r="H11" s="3">
        <f t="shared" si="1"/>
        <v>0.43000000016763806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15468.29</v>
      </c>
      <c r="D19" s="2">
        <f>'PR-RAS'!E23</f>
        <v>64931.23</v>
      </c>
      <c r="E19" s="2">
        <v>0</v>
      </c>
      <c r="F19" s="2">
        <v>0</v>
      </c>
      <c r="G19" s="3">
        <f t="shared" si="0"/>
        <v>2615.9534999999996</v>
      </c>
      <c r="H19" s="3">
        <f t="shared" si="1"/>
        <v>0.52000000000407454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42166.91</v>
      </c>
      <c r="E20" s="2">
        <v>0</v>
      </c>
      <c r="F20" s="2">
        <v>0</v>
      </c>
      <c r="G20" s="3">
        <f t="shared" si="0"/>
        <v>1602.34258</v>
      </c>
      <c r="H20" s="3">
        <f t="shared" si="1"/>
        <v>8.999999999650754E-2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15468.29</v>
      </c>
      <c r="D21" s="2">
        <f>'PR-RAS'!E25</f>
        <v>22764.32</v>
      </c>
      <c r="E21" s="2">
        <v>0</v>
      </c>
      <c r="F21" s="2">
        <v>0</v>
      </c>
      <c r="G21" s="3">
        <f t="shared" si="0"/>
        <v>1219.9386</v>
      </c>
      <c r="H21" s="3">
        <f t="shared" si="1"/>
        <v>0.61000000000058208</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1618880.99</v>
      </c>
      <c r="D25" s="2">
        <f>'PR-RAS'!E29</f>
        <v>1755263.4</v>
      </c>
      <c r="E25" s="2">
        <v>0</v>
      </c>
      <c r="F25" s="2">
        <v>0</v>
      </c>
      <c r="G25" s="3">
        <f t="shared" si="0"/>
        <v>123105.78696</v>
      </c>
      <c r="H25" s="3">
        <f t="shared" si="1"/>
        <v>0.40999999991618097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1605727.54</v>
      </c>
      <c r="D29" s="2">
        <f>'PR-RAS'!E33</f>
        <v>1743499.95</v>
      </c>
      <c r="E29" s="2">
        <v>0</v>
      </c>
      <c r="F29" s="2">
        <v>0</v>
      </c>
      <c r="G29" s="3">
        <f t="shared" si="0"/>
        <v>142596.36831999998</v>
      </c>
      <c r="H29" s="3">
        <f t="shared" si="1"/>
        <v>0.51000000000931323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13153.45</v>
      </c>
      <c r="D31" s="2">
        <f>'PR-RAS'!E35</f>
        <v>11763.45</v>
      </c>
      <c r="E31" s="2">
        <v>0</v>
      </c>
      <c r="F31" s="2">
        <v>0</v>
      </c>
      <c r="G31" s="3">
        <f t="shared" si="0"/>
        <v>1100.4105000000002</v>
      </c>
      <c r="H31" s="3">
        <f t="shared" si="1"/>
        <v>0.90000000000145519</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108372328.19</v>
      </c>
      <c r="D45" s="2">
        <f>'PR-RAS'!E49</f>
        <v>124822957.75</v>
      </c>
      <c r="E45" s="2">
        <v>0</v>
      </c>
      <c r="F45" s="2">
        <v>0</v>
      </c>
      <c r="G45" s="3">
        <f t="shared" si="0"/>
        <v>15752802.722359998</v>
      </c>
      <c r="H45" s="3">
        <f t="shared" si="1"/>
        <v>0.43999999761581421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115591.93</v>
      </c>
      <c r="D46" s="2">
        <f>'PR-RAS'!E50</f>
        <v>39300.1</v>
      </c>
      <c r="E46" s="2">
        <v>0</v>
      </c>
      <c r="F46" s="2">
        <v>0</v>
      </c>
      <c r="G46" s="3">
        <f t="shared" si="0"/>
        <v>8738.6458500000008</v>
      </c>
      <c r="H46" s="3">
        <f t="shared" si="1"/>
        <v>0.17000000000552973</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115591.93</v>
      </c>
      <c r="D47" s="2">
        <f>'PR-RAS'!E51</f>
        <v>39300.1</v>
      </c>
      <c r="E47" s="2">
        <v>0</v>
      </c>
      <c r="F47" s="2">
        <v>0</v>
      </c>
      <c r="G47" s="3">
        <f t="shared" si="0"/>
        <v>8932.8379800000002</v>
      </c>
      <c r="H47" s="3">
        <f t="shared" si="1"/>
        <v>0.17000000000552973</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1105321.6200000001</v>
      </c>
      <c r="D49" s="2">
        <f>'PR-RAS'!E53</f>
        <v>69886.5</v>
      </c>
      <c r="E49" s="2">
        <v>0</v>
      </c>
      <c r="F49" s="2">
        <v>0</v>
      </c>
      <c r="G49" s="3">
        <f t="shared" si="0"/>
        <v>59764.541760000007</v>
      </c>
      <c r="H49" s="3">
        <f t="shared" si="1"/>
        <v>0.87999999988824129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86580.05</v>
      </c>
      <c r="D50" s="2">
        <f>'PR-RAS'!E54</f>
        <v>32629</v>
      </c>
      <c r="E50" s="2">
        <v>0</v>
      </c>
      <c r="F50" s="2">
        <v>0</v>
      </c>
      <c r="G50" s="3">
        <f t="shared" si="0"/>
        <v>7440.0644499999999</v>
      </c>
      <c r="H50" s="3">
        <f t="shared" si="1"/>
        <v>5.0000000002910383E-2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508922.14</v>
      </c>
      <c r="D52" s="2">
        <f>'PR-RAS'!E56</f>
        <v>37257.5</v>
      </c>
      <c r="E52" s="2">
        <v>0</v>
      </c>
      <c r="F52" s="2">
        <v>0</v>
      </c>
      <c r="G52" s="3">
        <f t="shared" si="0"/>
        <v>29755.294139999998</v>
      </c>
      <c r="H52" s="3">
        <f t="shared" si="1"/>
        <v>0.64000000001396984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509819.43</v>
      </c>
      <c r="D53" s="2">
        <f>'PR-RAS'!E57</f>
        <v>0</v>
      </c>
      <c r="E53" s="2">
        <v>0</v>
      </c>
      <c r="F53" s="2">
        <v>0</v>
      </c>
      <c r="G53" s="3">
        <f t="shared" si="0"/>
        <v>26510.610359999999</v>
      </c>
      <c r="H53" s="3">
        <f t="shared" si="1"/>
        <v>0.42999999999301508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10080062.359999999</v>
      </c>
      <c r="D54" s="2">
        <f>'PR-RAS'!E58</f>
        <v>12333568.59</v>
      </c>
      <c r="E54" s="2">
        <v>0</v>
      </c>
      <c r="F54" s="2">
        <v>0</v>
      </c>
      <c r="G54" s="3">
        <f t="shared" si="0"/>
        <v>1841601.5756199998</v>
      </c>
      <c r="H54" s="3">
        <f t="shared" si="1"/>
        <v>0.76999999955296516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5619071.5199999996</v>
      </c>
      <c r="D55" s="2">
        <f>'PR-RAS'!E59</f>
        <v>6238374.6799999997</v>
      </c>
      <c r="E55" s="2">
        <v>0</v>
      </c>
      <c r="F55" s="2">
        <v>0</v>
      </c>
      <c r="G55" s="3">
        <f t="shared" si="0"/>
        <v>977174.32751999993</v>
      </c>
      <c r="H55" s="3">
        <f t="shared" si="1"/>
        <v>0.80000000074505806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4460990.84</v>
      </c>
      <c r="D56" s="2">
        <f>'PR-RAS'!E60</f>
        <v>6095193.9100000001</v>
      </c>
      <c r="E56" s="2">
        <v>0</v>
      </c>
      <c r="F56" s="2">
        <v>0</v>
      </c>
      <c r="G56" s="3">
        <f t="shared" si="0"/>
        <v>915825.82629999996</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783883.51</v>
      </c>
      <c r="D57" s="2">
        <f>'PR-RAS'!E61</f>
        <v>638111.16</v>
      </c>
      <c r="E57" s="2">
        <v>0</v>
      </c>
      <c r="F57" s="2">
        <v>0</v>
      </c>
      <c r="G57" s="3">
        <f t="shared" si="0"/>
        <v>115365.92648000001</v>
      </c>
      <c r="H57" s="3">
        <f t="shared" si="1"/>
        <v>0.65000000002328306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745001.92</v>
      </c>
      <c r="D58" s="2">
        <f>'PR-RAS'!E62</f>
        <v>638111.16</v>
      </c>
      <c r="E58" s="2">
        <v>0</v>
      </c>
      <c r="F58" s="2">
        <v>0</v>
      </c>
      <c r="G58" s="3">
        <f t="shared" si="0"/>
        <v>115209.78168000001</v>
      </c>
      <c r="H58" s="3">
        <f t="shared" si="1"/>
        <v>0.23999999999068677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38881.589999999997</v>
      </c>
      <c r="D59" s="2">
        <f>'PR-RAS'!E63</f>
        <v>0</v>
      </c>
      <c r="E59" s="2">
        <v>0</v>
      </c>
      <c r="F59" s="2">
        <v>0</v>
      </c>
      <c r="G59" s="3">
        <f t="shared" si="0"/>
        <v>2255.13222</v>
      </c>
      <c r="H59" s="3">
        <f t="shared" si="1"/>
        <v>0.41000000000349246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6189962.8700000001</v>
      </c>
      <c r="D60" s="2">
        <f>'PR-RAS'!E64</f>
        <v>6445917.29</v>
      </c>
      <c r="E60" s="2">
        <v>0</v>
      </c>
      <c r="F60" s="2">
        <v>0</v>
      </c>
      <c r="G60" s="3">
        <f t="shared" si="0"/>
        <v>1125826.0495499999</v>
      </c>
      <c r="H60" s="3">
        <f t="shared" si="1"/>
        <v>0.41999999992549419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6189962.8700000001</v>
      </c>
      <c r="D61" s="2">
        <f>'PR-RAS'!E65</f>
        <v>5750280.54</v>
      </c>
      <c r="E61" s="2">
        <v>0</v>
      </c>
      <c r="F61" s="2">
        <v>0</v>
      </c>
      <c r="G61" s="3">
        <f t="shared" si="0"/>
        <v>1061431.4369999999</v>
      </c>
      <c r="H61" s="3">
        <f t="shared" si="1"/>
        <v>0.58999999985098839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590034.34</v>
      </c>
      <c r="E62" s="2">
        <v>0</v>
      </c>
      <c r="F62" s="2">
        <v>0</v>
      </c>
      <c r="G62" s="3">
        <f t="shared" si="0"/>
        <v>71984.189480000001</v>
      </c>
      <c r="H62" s="3">
        <f t="shared" si="1"/>
        <v>0.33999999996740371</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105602.41</v>
      </c>
      <c r="E63" s="2">
        <v>0</v>
      </c>
      <c r="F63" s="2">
        <v>0</v>
      </c>
      <c r="G63" s="3">
        <f>(B63/1000)*(C63*1+D63*2)</f>
        <v>13094.698840000001</v>
      </c>
      <c r="H63" s="3">
        <f>ABS(C63-ROUND(C63,0))+ABS(D63-ROUND(D63,0))</f>
        <v>0.41000000000349246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81180900.25</v>
      </c>
      <c r="D64" s="2">
        <f>'PR-RAS'!E68</f>
        <v>87835527.75999999</v>
      </c>
      <c r="E64" s="2">
        <v>0</v>
      </c>
      <c r="F64" s="2">
        <v>0</v>
      </c>
      <c r="G64" s="3">
        <f t="shared" si="0"/>
        <v>16181673.213509999</v>
      </c>
      <c r="H64" s="3">
        <f t="shared" si="1"/>
        <v>0.49000000953674316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80410353.519999996</v>
      </c>
      <c r="D65" s="2">
        <f>'PR-RAS'!E69</f>
        <v>87077528.409999996</v>
      </c>
      <c r="E65" s="2">
        <v>0</v>
      </c>
      <c r="F65" s="2">
        <v>0</v>
      </c>
      <c r="G65" s="3">
        <f t="shared" si="0"/>
        <v>16292186.261759998</v>
      </c>
      <c r="H65" s="3">
        <f t="shared" si="1"/>
        <v>0.89000000059604645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770546.73</v>
      </c>
      <c r="D66" s="2">
        <f>'PR-RAS'!E70</f>
        <v>757999.35</v>
      </c>
      <c r="E66" s="2">
        <v>0</v>
      </c>
      <c r="F66" s="2">
        <v>0</v>
      </c>
      <c r="G66" s="3">
        <f t="shared" si="0"/>
        <v>148625.45294999998</v>
      </c>
      <c r="H66" s="3">
        <f t="shared" si="1"/>
        <v>0.61999999999534339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8916605.6500000004</v>
      </c>
      <c r="D70" s="2">
        <f>'PR-RAS'!E74</f>
        <v>17460646.350000001</v>
      </c>
      <c r="E70" s="2">
        <v>0</v>
      </c>
      <c r="F70" s="2">
        <v>0</v>
      </c>
      <c r="G70" s="3">
        <f t="shared" si="0"/>
        <v>3024814.9861500002</v>
      </c>
      <c r="H70" s="3">
        <f t="shared" si="1"/>
        <v>0.70000000111758709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7920654.2000000002</v>
      </c>
      <c r="D71" s="2">
        <f>'PR-RAS'!E75</f>
        <v>3402911.8</v>
      </c>
      <c r="E71" s="2">
        <v>0</v>
      </c>
      <c r="F71" s="2">
        <v>0</v>
      </c>
      <c r="G71" s="3">
        <f t="shared" si="0"/>
        <v>1030853.4460000001</v>
      </c>
      <c r="H71" s="3">
        <f t="shared" si="1"/>
        <v>0.40000000037252903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995951.45</v>
      </c>
      <c r="D72" s="2">
        <f>'PR-RAS'!E76</f>
        <v>14057734.550000001</v>
      </c>
      <c r="E72" s="2">
        <v>0</v>
      </c>
      <c r="F72" s="2">
        <v>0</v>
      </c>
      <c r="G72" s="3">
        <f t="shared" si="0"/>
        <v>2066910.8590499999</v>
      </c>
      <c r="H72" s="3">
        <f t="shared" si="1"/>
        <v>0.89999999920837581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882566.54999999993</v>
      </c>
      <c r="D78" s="2">
        <f>'PR-RAS'!E82</f>
        <v>1033830.51</v>
      </c>
      <c r="E78" s="2">
        <v>0</v>
      </c>
      <c r="F78" s="2">
        <v>0</v>
      </c>
      <c r="G78" s="3">
        <f t="shared" si="0"/>
        <v>227167.52288999999</v>
      </c>
      <c r="H78" s="3">
        <f t="shared" si="1"/>
        <v>0.94000000006053597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579991.93999999994</v>
      </c>
      <c r="D79" s="2">
        <f>'PR-RAS'!E83</f>
        <v>605663.65</v>
      </c>
      <c r="E79" s="2">
        <v>0</v>
      </c>
      <c r="F79" s="2">
        <v>0</v>
      </c>
      <c r="G79" s="3">
        <f t="shared" si="0"/>
        <v>139722.90072000001</v>
      </c>
      <c r="H79" s="3">
        <f t="shared" si="1"/>
        <v>0.41000000003259629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295694.74</v>
      </c>
      <c r="D81" s="2">
        <f>'PR-RAS'!E85</f>
        <v>280227.17</v>
      </c>
      <c r="E81" s="2">
        <v>0</v>
      </c>
      <c r="F81" s="2">
        <v>0</v>
      </c>
      <c r="G81" s="3">
        <f t="shared" si="0"/>
        <v>68491.926399999997</v>
      </c>
      <c r="H81" s="3">
        <f t="shared" si="1"/>
        <v>0.42999999999301508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3057.92</v>
      </c>
      <c r="D82" s="2">
        <f>'PR-RAS'!E86</f>
        <v>6358.76</v>
      </c>
      <c r="E82" s="2">
        <v>0</v>
      </c>
      <c r="F82" s="2">
        <v>0</v>
      </c>
      <c r="G82" s="3">
        <f t="shared" si="0"/>
        <v>1277.8106400000001</v>
      </c>
      <c r="H82" s="3">
        <f t="shared" si="1"/>
        <v>0.31999999999970896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64446</v>
      </c>
      <c r="D84" s="2">
        <f>'PR-RAS'!E88</f>
        <v>67822.22</v>
      </c>
      <c r="E84" s="2">
        <v>0</v>
      </c>
      <c r="F84" s="2">
        <v>0</v>
      </c>
      <c r="G84" s="3">
        <f t="shared" si="0"/>
        <v>16607.506520000003</v>
      </c>
      <c r="H84" s="3">
        <f t="shared" si="1"/>
        <v>0.22000000000116415</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216793.28</v>
      </c>
      <c r="D86" s="2">
        <f>'PR-RAS'!E90</f>
        <v>251255.5</v>
      </c>
      <c r="E86" s="2">
        <v>0</v>
      </c>
      <c r="F86" s="2">
        <v>0</v>
      </c>
      <c r="G86" s="3">
        <f t="shared" si="0"/>
        <v>61140.863800000006</v>
      </c>
      <c r="H86" s="3">
        <f t="shared" si="1"/>
        <v>0.77999999999883585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302149.71999999997</v>
      </c>
      <c r="D87" s="2">
        <f>'PR-RAS'!E91</f>
        <v>427840.51</v>
      </c>
      <c r="E87" s="2">
        <v>0</v>
      </c>
      <c r="F87" s="2">
        <v>0</v>
      </c>
      <c r="G87" s="3">
        <f t="shared" si="0"/>
        <v>99573.443639999998</v>
      </c>
      <c r="H87" s="3">
        <f t="shared" si="1"/>
        <v>0.77000000001862645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85952.7</v>
      </c>
      <c r="D88" s="2">
        <f>'PR-RAS'!E92</f>
        <v>94031.27</v>
      </c>
      <c r="E88" s="2">
        <v>0</v>
      </c>
      <c r="F88" s="2">
        <v>0</v>
      </c>
      <c r="G88" s="3">
        <f t="shared" si="0"/>
        <v>23839.325879999997</v>
      </c>
      <c r="H88" s="3">
        <f t="shared" si="1"/>
        <v>0.57000000000698492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21670.46</v>
      </c>
      <c r="D89" s="2">
        <f>'PR-RAS'!E93</f>
        <v>16831.62</v>
      </c>
      <c r="E89" s="2">
        <v>0</v>
      </c>
      <c r="F89" s="2">
        <v>0</v>
      </c>
      <c r="G89" s="3">
        <f t="shared" si="0"/>
        <v>4869.3655999999992</v>
      </c>
      <c r="H89" s="3">
        <f t="shared" si="1"/>
        <v>0.84000000000014552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194526.56</v>
      </c>
      <c r="D90" s="2">
        <f>'PR-RAS'!E94</f>
        <v>316977.62</v>
      </c>
      <c r="E90" s="2">
        <v>0</v>
      </c>
      <c r="F90" s="2">
        <v>0</v>
      </c>
      <c r="G90" s="3">
        <f t="shared" si="0"/>
        <v>73734.8802</v>
      </c>
      <c r="H90" s="3">
        <f t="shared" si="1"/>
        <v>0.82000000000698492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424.89</v>
      </c>
      <c r="D94" s="2">
        <f>'PR-RAS'!E98</f>
        <v>326.35000000000002</v>
      </c>
      <c r="E94" s="2">
        <v>0</v>
      </c>
      <c r="F94" s="2">
        <v>0</v>
      </c>
      <c r="G94" s="3">
        <f t="shared" si="0"/>
        <v>100.21587000000001</v>
      </c>
      <c r="H94" s="3">
        <f t="shared" si="1"/>
        <v>0.46000000000003638</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424.89</v>
      </c>
      <c r="D96" s="2">
        <f>'PR-RAS'!E100</f>
        <v>326.35000000000002</v>
      </c>
      <c r="E96" s="2">
        <v>0</v>
      </c>
      <c r="F96" s="2">
        <v>0</v>
      </c>
      <c r="G96" s="3">
        <f t="shared" si="0"/>
        <v>102.37105000000001</v>
      </c>
      <c r="H96" s="3">
        <f t="shared" si="1"/>
        <v>0.46000000000003638</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8889430.2800000012</v>
      </c>
      <c r="D102" s="2">
        <f>'PR-RAS'!E106</f>
        <v>8468691.370000001</v>
      </c>
      <c r="E102" s="2">
        <v>0</v>
      </c>
      <c r="F102" s="2">
        <v>0</v>
      </c>
      <c r="G102" s="3">
        <f t="shared" si="0"/>
        <v>2608508.1150200004</v>
      </c>
      <c r="H102" s="3">
        <f t="shared" si="1"/>
        <v>0.65000000223517418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331328.46000000002</v>
      </c>
      <c r="D103" s="2">
        <f>'PR-RAS'!E107</f>
        <v>297658.43</v>
      </c>
      <c r="E103" s="2">
        <v>0</v>
      </c>
      <c r="F103" s="2">
        <v>0</v>
      </c>
      <c r="G103" s="3">
        <f t="shared" si="0"/>
        <v>94517.822639999999</v>
      </c>
      <c r="H103" s="3">
        <f t="shared" si="1"/>
        <v>0.89000000001396984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320105.81</v>
      </c>
      <c r="D105" s="2">
        <f>'PR-RAS'!E109</f>
        <v>285334.31</v>
      </c>
      <c r="E105" s="2">
        <v>0</v>
      </c>
      <c r="F105" s="2">
        <v>0</v>
      </c>
      <c r="G105" s="3">
        <f t="shared" si="0"/>
        <v>92640.54071999999</v>
      </c>
      <c r="H105" s="3">
        <f t="shared" si="1"/>
        <v>0.5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11222.65</v>
      </c>
      <c r="D106" s="2">
        <f>'PR-RAS'!E110</f>
        <v>12324.12</v>
      </c>
      <c r="E106" s="2">
        <v>0</v>
      </c>
      <c r="F106" s="2">
        <v>0</v>
      </c>
      <c r="G106" s="3">
        <f t="shared" si="0"/>
        <v>3766.4434499999998</v>
      </c>
      <c r="H106" s="3">
        <f t="shared" si="1"/>
        <v>0.47000000000116415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8558101.8200000003</v>
      </c>
      <c r="D108" s="2">
        <f>'PR-RAS'!E112</f>
        <v>8171032.9400000004</v>
      </c>
      <c r="E108" s="2">
        <v>0</v>
      </c>
      <c r="F108" s="2">
        <v>0</v>
      </c>
      <c r="G108" s="3">
        <f t="shared" si="0"/>
        <v>2664317.9439000003</v>
      </c>
      <c r="H108" s="3">
        <f t="shared" si="1"/>
        <v>0.23999999929219484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8558101.8200000003</v>
      </c>
      <c r="D113" s="2">
        <f>'PR-RAS'!E117</f>
        <v>8171032.9400000004</v>
      </c>
      <c r="E113" s="2">
        <v>0</v>
      </c>
      <c r="F113" s="2">
        <v>0</v>
      </c>
      <c r="G113" s="3">
        <f t="shared" si="0"/>
        <v>2788818.7824000004</v>
      </c>
      <c r="H113" s="3">
        <f t="shared" si="1"/>
        <v>0.23999999929219484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11306357.48</v>
      </c>
      <c r="D121" s="2">
        <f>'PR-RAS'!E125</f>
        <v>8797473.5800000001</v>
      </c>
      <c r="E121" s="2">
        <v>0</v>
      </c>
      <c r="F121" s="2">
        <v>0</v>
      </c>
      <c r="G121" s="3">
        <f t="shared" si="0"/>
        <v>3468156.5567999999</v>
      </c>
      <c r="H121" s="3">
        <f t="shared" si="1"/>
        <v>0.90000000037252903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10994673.66</v>
      </c>
      <c r="D122" s="2">
        <f>'PR-RAS'!E126</f>
        <v>8654836.5800000001</v>
      </c>
      <c r="E122" s="2">
        <v>0</v>
      </c>
      <c r="F122" s="2">
        <v>0</v>
      </c>
      <c r="G122" s="3">
        <f t="shared" si="0"/>
        <v>3424825.9652200001</v>
      </c>
      <c r="H122" s="3">
        <f t="shared" si="1"/>
        <v>0.75999999977648258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1797207.78</v>
      </c>
      <c r="D123" s="2">
        <f>'PR-RAS'!E127</f>
        <v>1462164.43</v>
      </c>
      <c r="E123" s="2">
        <v>0</v>
      </c>
      <c r="F123" s="2">
        <v>0</v>
      </c>
      <c r="G123" s="3">
        <f t="shared" si="0"/>
        <v>576027.47008</v>
      </c>
      <c r="H123" s="3">
        <f t="shared" si="1"/>
        <v>0.64999999990686774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9197465.8800000008</v>
      </c>
      <c r="D124" s="2">
        <f>'PR-RAS'!E128</f>
        <v>7192672.1500000004</v>
      </c>
      <c r="E124" s="2">
        <v>0</v>
      </c>
      <c r="F124" s="2">
        <v>0</v>
      </c>
      <c r="G124" s="3">
        <f t="shared" si="0"/>
        <v>2900685.6521399999</v>
      </c>
      <c r="H124" s="3">
        <f t="shared" si="1"/>
        <v>0.26999999955296516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311683.81999999995</v>
      </c>
      <c r="D125" s="2">
        <f>'PR-RAS'!E129</f>
        <v>142637</v>
      </c>
      <c r="E125" s="2">
        <v>0</v>
      </c>
      <c r="F125" s="2">
        <v>0</v>
      </c>
      <c r="G125" s="3">
        <f t="shared" si="0"/>
        <v>74022.769679999998</v>
      </c>
      <c r="H125" s="3">
        <f t="shared" si="1"/>
        <v>0.18000000005122274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166153.04999999999</v>
      </c>
      <c r="D126" s="2">
        <f>'PR-RAS'!E130</f>
        <v>125255.1</v>
      </c>
      <c r="E126" s="2">
        <v>0</v>
      </c>
      <c r="F126" s="2">
        <v>0</v>
      </c>
      <c r="G126" s="3">
        <f t="shared" si="0"/>
        <v>52082.90625</v>
      </c>
      <c r="H126" s="3">
        <f t="shared" si="1"/>
        <v>0.14999999999417923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145530.76999999999</v>
      </c>
      <c r="D127" s="2">
        <f>'PR-RAS'!E131</f>
        <v>17381.900000000001</v>
      </c>
      <c r="E127" s="2">
        <v>0</v>
      </c>
      <c r="F127" s="2">
        <v>0</v>
      </c>
      <c r="G127" s="3">
        <f t="shared" si="0"/>
        <v>22717.115820000003</v>
      </c>
      <c r="H127" s="3">
        <f t="shared" si="1"/>
        <v>0.33000000000902219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31719798.890000001</v>
      </c>
      <c r="D130" s="2">
        <f>'PR-RAS'!E134</f>
        <v>34075805.659999996</v>
      </c>
      <c r="E130" s="2">
        <v>0</v>
      </c>
      <c r="F130" s="2">
        <v>0</v>
      </c>
      <c r="G130" s="3">
        <f t="shared" si="0"/>
        <v>12883411.917089999</v>
      </c>
      <c r="H130" s="3">
        <f t="shared" si="1"/>
        <v>0.45000000298023224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31719798.890000001</v>
      </c>
      <c r="D135" s="2">
        <f>'PR-RAS'!E139</f>
        <v>34075805.659999996</v>
      </c>
      <c r="E135" s="2">
        <v>0</v>
      </c>
      <c r="F135" s="2">
        <v>0</v>
      </c>
      <c r="G135" s="3">
        <f t="shared" si="0"/>
        <v>13382768.96814</v>
      </c>
      <c r="H135" s="3">
        <f t="shared" si="1"/>
        <v>0.45000000298023224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18948.53</v>
      </c>
      <c r="D136" s="2">
        <f>'PR-RAS'!E140</f>
        <v>142976.59</v>
      </c>
      <c r="E136" s="2">
        <v>0</v>
      </c>
      <c r="F136" s="2">
        <v>0</v>
      </c>
      <c r="G136" s="3">
        <f t="shared" si="0"/>
        <v>41161.73085</v>
      </c>
      <c r="H136" s="3">
        <f t="shared" si="1"/>
        <v>0.88000000000465661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1862.93</v>
      </c>
      <c r="E137" s="2">
        <v>0</v>
      </c>
      <c r="F137" s="2">
        <v>0</v>
      </c>
      <c r="G137" s="3">
        <f t="shared" si="0"/>
        <v>506.71696000000003</v>
      </c>
      <c r="H137" s="3">
        <f t="shared" si="1"/>
        <v>6.9999999999936335E-2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1862.93</v>
      </c>
      <c r="E146" s="2">
        <v>0</v>
      </c>
      <c r="F146" s="2">
        <v>0</v>
      </c>
      <c r="G146" s="3">
        <f t="shared" si="0"/>
        <v>540.24969999999996</v>
      </c>
      <c r="H146" s="3">
        <f t="shared" si="1"/>
        <v>6.9999999999936335E-2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18948.53</v>
      </c>
      <c r="D147" s="2">
        <f>'PR-RAS'!E151</f>
        <v>141113.66</v>
      </c>
      <c r="E147" s="2">
        <v>0</v>
      </c>
      <c r="F147" s="2">
        <v>0</v>
      </c>
      <c r="G147" s="3">
        <f t="shared" si="0"/>
        <v>43971.674099999997</v>
      </c>
      <c r="H147" s="3">
        <f t="shared" si="1"/>
        <v>0.80999999999767169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169822683.32999998</v>
      </c>
      <c r="D148" s="2">
        <f>'PR-RAS'!E152</f>
        <v>191366768.92000005</v>
      </c>
      <c r="E148" s="2">
        <v>0</v>
      </c>
      <c r="F148" s="2">
        <v>0</v>
      </c>
      <c r="G148" s="3">
        <f t="shared" si="0"/>
        <v>81225764.511990011</v>
      </c>
      <c r="H148" s="3">
        <f t="shared" si="1"/>
        <v>0.40999993681907654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118803652.97</v>
      </c>
      <c r="D149" s="2">
        <f>'PR-RAS'!E153</f>
        <v>136924680.84</v>
      </c>
      <c r="E149" s="2">
        <v>0</v>
      </c>
      <c r="F149" s="2">
        <v>0</v>
      </c>
      <c r="G149" s="3">
        <f t="shared" si="0"/>
        <v>58112646.168199994</v>
      </c>
      <c r="H149" s="3">
        <f t="shared" si="1"/>
        <v>0.18999999761581421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98607218.099999994</v>
      </c>
      <c r="D150" s="2">
        <f>'PR-RAS'!E154</f>
        <v>113759149.16000001</v>
      </c>
      <c r="E150" s="2">
        <v>0</v>
      </c>
      <c r="F150" s="2">
        <v>0</v>
      </c>
      <c r="G150" s="3">
        <f t="shared" si="0"/>
        <v>48592701.94658</v>
      </c>
      <c r="H150" s="3">
        <f t="shared" si="1"/>
        <v>0.26000000536441803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97030829.909999996</v>
      </c>
      <c r="D151" s="2">
        <f>'PR-RAS'!E155</f>
        <v>111416846.78</v>
      </c>
      <c r="E151" s="2">
        <v>0</v>
      </c>
      <c r="F151" s="2">
        <v>0</v>
      </c>
      <c r="G151" s="3">
        <f t="shared" si="0"/>
        <v>47979678.520500004</v>
      </c>
      <c r="H151" s="3">
        <f t="shared" si="1"/>
        <v>0.31000000238418579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5865.08</v>
      </c>
      <c r="D152" s="2">
        <f>'PR-RAS'!E156</f>
        <v>1224.22</v>
      </c>
      <c r="E152" s="2">
        <v>0</v>
      </c>
      <c r="F152" s="2">
        <v>0</v>
      </c>
      <c r="G152" s="3">
        <f t="shared" si="0"/>
        <v>1255.3415199999999</v>
      </c>
      <c r="H152" s="3">
        <f t="shared" si="1"/>
        <v>0.29999999999995453</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1310737.1399999999</v>
      </c>
      <c r="D153" s="2">
        <f>'PR-RAS'!E157</f>
        <v>2111881.9</v>
      </c>
      <c r="E153" s="2">
        <v>0</v>
      </c>
      <c r="F153" s="2">
        <v>0</v>
      </c>
      <c r="G153" s="3">
        <f t="shared" si="0"/>
        <v>841244.14287999994</v>
      </c>
      <c r="H153" s="3">
        <f t="shared" si="1"/>
        <v>0.23999999999068677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259785.97</v>
      </c>
      <c r="D154" s="2">
        <f>'PR-RAS'!E158</f>
        <v>229196.26</v>
      </c>
      <c r="E154" s="2">
        <v>0</v>
      </c>
      <c r="F154" s="2">
        <v>0</v>
      </c>
      <c r="G154" s="3">
        <f t="shared" si="0"/>
        <v>109881.30897</v>
      </c>
      <c r="H154" s="3">
        <f t="shared" si="1"/>
        <v>0.29000000000814907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5025703.93</v>
      </c>
      <c r="D155" s="2">
        <f>'PR-RAS'!E159</f>
        <v>5244111.5199999996</v>
      </c>
      <c r="E155" s="2">
        <v>0</v>
      </c>
      <c r="F155" s="2">
        <v>0</v>
      </c>
      <c r="G155" s="3">
        <f t="shared" si="0"/>
        <v>2389144.7533799997</v>
      </c>
      <c r="H155" s="3">
        <f t="shared" si="1"/>
        <v>0.55000000074505806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15170730.940000001</v>
      </c>
      <c r="D156" s="2">
        <f>'PR-RAS'!E160</f>
        <v>17921420.16</v>
      </c>
      <c r="E156" s="2">
        <v>0</v>
      </c>
      <c r="F156" s="2">
        <v>0</v>
      </c>
      <c r="G156" s="3">
        <f t="shared" si="0"/>
        <v>7907103.5453000003</v>
      </c>
      <c r="H156" s="3">
        <f t="shared" si="1"/>
        <v>0.2199999988079071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7214.27</v>
      </c>
      <c r="D157" s="2">
        <f>'PR-RAS'!E161</f>
        <v>14035.6</v>
      </c>
      <c r="E157" s="2">
        <v>0</v>
      </c>
      <c r="F157" s="2">
        <v>0</v>
      </c>
      <c r="G157" s="3">
        <f t="shared" si="0"/>
        <v>5504.5333200000005</v>
      </c>
      <c r="H157" s="3">
        <f t="shared" si="1"/>
        <v>0.67000000000007276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15163502.710000001</v>
      </c>
      <c r="D158" s="2">
        <f>'PR-RAS'!E162</f>
        <v>17905785</v>
      </c>
      <c r="E158" s="2">
        <v>0</v>
      </c>
      <c r="F158" s="2">
        <v>0</v>
      </c>
      <c r="G158" s="3">
        <f t="shared" si="0"/>
        <v>8003086.4154700004</v>
      </c>
      <c r="H158" s="3">
        <f t="shared" si="1"/>
        <v>0.28999999910593033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13.96</v>
      </c>
      <c r="D159" s="2">
        <f>'PR-RAS'!E163</f>
        <v>1599.56</v>
      </c>
      <c r="E159" s="2">
        <v>0</v>
      </c>
      <c r="F159" s="2">
        <v>0</v>
      </c>
      <c r="G159" s="3">
        <f t="shared" si="0"/>
        <v>507.66663999999997</v>
      </c>
      <c r="H159" s="3">
        <f t="shared" si="1"/>
        <v>0.48000000000005372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39690415.849999994</v>
      </c>
      <c r="D160" s="2">
        <f>'PR-RAS'!E164</f>
        <v>43423458.700000003</v>
      </c>
      <c r="E160" s="2">
        <v>0</v>
      </c>
      <c r="F160" s="2">
        <v>0</v>
      </c>
      <c r="G160" s="3">
        <f t="shared" si="0"/>
        <v>20119435.986749999</v>
      </c>
      <c r="H160" s="3">
        <f t="shared" si="1"/>
        <v>0.45000000298023224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5424462.5500000007</v>
      </c>
      <c r="D161" s="2">
        <f>'PR-RAS'!E165</f>
        <v>5689763.3300000001</v>
      </c>
      <c r="E161" s="2">
        <v>0</v>
      </c>
      <c r="F161" s="2">
        <v>0</v>
      </c>
      <c r="G161" s="3">
        <f t="shared" si="0"/>
        <v>2688638.2736000004</v>
      </c>
      <c r="H161" s="3">
        <f t="shared" si="1"/>
        <v>0.77999999932944775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792895.02</v>
      </c>
      <c r="D162" s="2">
        <f>'PR-RAS'!E166</f>
        <v>776639.29</v>
      </c>
      <c r="E162" s="2">
        <v>0</v>
      </c>
      <c r="F162" s="2">
        <v>0</v>
      </c>
      <c r="G162" s="3">
        <f t="shared" si="0"/>
        <v>377733.94960000005</v>
      </c>
      <c r="H162" s="3">
        <f t="shared" si="1"/>
        <v>0.31000000005587935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4223752.63</v>
      </c>
      <c r="D163" s="2">
        <f>'PR-RAS'!E167</f>
        <v>4372630.87</v>
      </c>
      <c r="E163" s="2">
        <v>0</v>
      </c>
      <c r="F163" s="2">
        <v>0</v>
      </c>
      <c r="G163" s="3">
        <f t="shared" si="0"/>
        <v>2100980.3279400002</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323582.86</v>
      </c>
      <c r="D164" s="2">
        <f>'PR-RAS'!E168</f>
        <v>472200.99</v>
      </c>
      <c r="E164" s="2">
        <v>0</v>
      </c>
      <c r="F164" s="2">
        <v>0</v>
      </c>
      <c r="G164" s="3">
        <f t="shared" si="0"/>
        <v>206681.52891999998</v>
      </c>
      <c r="H164" s="3">
        <f t="shared" si="1"/>
        <v>0.15000000002328306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84232.04</v>
      </c>
      <c r="D165" s="2">
        <f>'PR-RAS'!E169</f>
        <v>68292.179999999993</v>
      </c>
      <c r="E165" s="2">
        <v>0</v>
      </c>
      <c r="F165" s="2">
        <v>0</v>
      </c>
      <c r="G165" s="3">
        <f t="shared" si="0"/>
        <v>36213.889599999995</v>
      </c>
      <c r="H165" s="3">
        <f t="shared" si="1"/>
        <v>0.21999999998661224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13141964.75</v>
      </c>
      <c r="D166" s="2">
        <f>'PR-RAS'!E170</f>
        <v>10337138.539999999</v>
      </c>
      <c r="E166" s="2">
        <v>0</v>
      </c>
      <c r="F166" s="2">
        <v>0</v>
      </c>
      <c r="G166" s="3">
        <f t="shared" si="0"/>
        <v>5579679.9019499999</v>
      </c>
      <c r="H166" s="3">
        <f t="shared" si="1"/>
        <v>0.71000000089406967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1510897.82</v>
      </c>
      <c r="D167" s="2">
        <f>'PR-RAS'!E171</f>
        <v>1577106.71</v>
      </c>
      <c r="E167" s="2">
        <v>0</v>
      </c>
      <c r="F167" s="2">
        <v>0</v>
      </c>
      <c r="G167" s="3">
        <f t="shared" si="0"/>
        <v>774408.46584000008</v>
      </c>
      <c r="H167" s="3">
        <f t="shared" si="1"/>
        <v>0.46999999997206032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7349312.4699999997</v>
      </c>
      <c r="D168" s="2">
        <f>'PR-RAS'!E172</f>
        <v>4704187.5199999996</v>
      </c>
      <c r="E168" s="2">
        <v>0</v>
      </c>
      <c r="F168" s="2">
        <v>0</v>
      </c>
      <c r="G168" s="3">
        <f t="shared" si="0"/>
        <v>2798533.8141699997</v>
      </c>
      <c r="H168" s="3">
        <f t="shared" si="1"/>
        <v>0.95000000018626451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3465078.57</v>
      </c>
      <c r="D169" s="2">
        <f>'PR-RAS'!E173</f>
        <v>3219277.48</v>
      </c>
      <c r="E169" s="2">
        <v>0</v>
      </c>
      <c r="F169" s="2">
        <v>0</v>
      </c>
      <c r="G169" s="3">
        <f t="shared" si="0"/>
        <v>1663810.43304</v>
      </c>
      <c r="H169" s="3">
        <f t="shared" si="1"/>
        <v>0.91000000014901161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407327.8</v>
      </c>
      <c r="D170" s="2">
        <f>'PR-RAS'!E174</f>
        <v>481907.8</v>
      </c>
      <c r="E170" s="2">
        <v>0</v>
      </c>
      <c r="F170" s="2">
        <v>0</v>
      </c>
      <c r="G170" s="3">
        <f t="shared" si="0"/>
        <v>231723.2346</v>
      </c>
      <c r="H170" s="3">
        <f t="shared" si="1"/>
        <v>0.40000000002328306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294374.02</v>
      </c>
      <c r="D171" s="2">
        <f>'PR-RAS'!E175</f>
        <v>271842.36</v>
      </c>
      <c r="E171" s="2">
        <v>0</v>
      </c>
      <c r="F171" s="2">
        <v>0</v>
      </c>
      <c r="G171" s="3">
        <f t="shared" si="0"/>
        <v>142469.98579999999</v>
      </c>
      <c r="H171" s="3">
        <f t="shared" si="1"/>
        <v>0.38000000000465661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114974.07</v>
      </c>
      <c r="D173" s="2">
        <f>'PR-RAS'!E177</f>
        <v>82816.67</v>
      </c>
      <c r="E173" s="2">
        <v>0</v>
      </c>
      <c r="F173" s="2">
        <v>0</v>
      </c>
      <c r="G173" s="3">
        <f t="shared" si="0"/>
        <v>48264.474520000003</v>
      </c>
      <c r="H173" s="3">
        <f t="shared" si="1"/>
        <v>0.40000000000873115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18802773.77</v>
      </c>
      <c r="D174" s="2">
        <f>'PR-RAS'!E178</f>
        <v>21800678.270000003</v>
      </c>
      <c r="E174" s="2">
        <v>0</v>
      </c>
      <c r="F174" s="2">
        <v>0</v>
      </c>
      <c r="G174" s="3">
        <f t="shared" si="0"/>
        <v>10795914.54363</v>
      </c>
      <c r="H174" s="3">
        <f t="shared" si="1"/>
        <v>0.5000000037252903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1682094.33</v>
      </c>
      <c r="D175" s="2">
        <f>'PR-RAS'!E179</f>
        <v>2044173.18</v>
      </c>
      <c r="E175" s="2">
        <v>0</v>
      </c>
      <c r="F175" s="2">
        <v>0</v>
      </c>
      <c r="G175" s="3">
        <f t="shared" si="0"/>
        <v>1004056.6800599998</v>
      </c>
      <c r="H175" s="3">
        <f t="shared" si="1"/>
        <v>0.51000000000931323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2367497.84</v>
      </c>
      <c r="D176" s="2">
        <f>'PR-RAS'!E180</f>
        <v>2323861.81</v>
      </c>
      <c r="E176" s="2">
        <v>0</v>
      </c>
      <c r="F176" s="2">
        <v>0</v>
      </c>
      <c r="G176" s="3">
        <f t="shared" si="0"/>
        <v>1227663.7555</v>
      </c>
      <c r="H176" s="3">
        <f t="shared" si="1"/>
        <v>0.35000000009313226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457114.68</v>
      </c>
      <c r="D177" s="2">
        <f>'PR-RAS'!E181</f>
        <v>472137.53</v>
      </c>
      <c r="E177" s="2">
        <v>0</v>
      </c>
      <c r="F177" s="2">
        <v>0</v>
      </c>
      <c r="G177" s="3">
        <f t="shared" si="0"/>
        <v>246644.59423999998</v>
      </c>
      <c r="H177" s="3">
        <f t="shared" si="1"/>
        <v>0.78999999997904524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1746766.08</v>
      </c>
      <c r="D178" s="2">
        <f>'PR-RAS'!E182</f>
        <v>1562231.52</v>
      </c>
      <c r="E178" s="2">
        <v>0</v>
      </c>
      <c r="F178" s="2">
        <v>0</v>
      </c>
      <c r="G178" s="3">
        <f t="shared" si="0"/>
        <v>862207.55423999997</v>
      </c>
      <c r="H178" s="3">
        <f t="shared" si="1"/>
        <v>0.56000000005587935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7095758.3300000001</v>
      </c>
      <c r="D179" s="2">
        <f>'PR-RAS'!E183</f>
        <v>9596029.9800000004</v>
      </c>
      <c r="E179" s="2">
        <v>0</v>
      </c>
      <c r="F179" s="2">
        <v>0</v>
      </c>
      <c r="G179" s="3">
        <f t="shared" si="0"/>
        <v>4679231.6556199994</v>
      </c>
      <c r="H179" s="3">
        <f t="shared" si="1"/>
        <v>0.34999999962747097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777078.03</v>
      </c>
      <c r="D180" s="2">
        <f>'PR-RAS'!E184</f>
        <v>844049.35</v>
      </c>
      <c r="E180" s="2">
        <v>0</v>
      </c>
      <c r="F180" s="2">
        <v>0</v>
      </c>
      <c r="G180" s="3">
        <f t="shared" si="0"/>
        <v>441266.63467</v>
      </c>
      <c r="H180" s="3">
        <f t="shared" si="1"/>
        <v>0.38000000000465661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2536439.98</v>
      </c>
      <c r="D181" s="2">
        <f>'PR-RAS'!E185</f>
        <v>2464255.7999999998</v>
      </c>
      <c r="E181" s="2">
        <v>0</v>
      </c>
      <c r="F181" s="2">
        <v>0</v>
      </c>
      <c r="G181" s="3">
        <f t="shared" si="0"/>
        <v>1343691.2844</v>
      </c>
      <c r="H181" s="3">
        <f t="shared" si="1"/>
        <v>0.22000000020489097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397174.47</v>
      </c>
      <c r="D182" s="2">
        <f>'PR-RAS'!E186</f>
        <v>454083.39</v>
      </c>
      <c r="E182" s="2">
        <v>0</v>
      </c>
      <c r="F182" s="2">
        <v>0</v>
      </c>
      <c r="G182" s="3">
        <f t="shared" si="0"/>
        <v>236266.76624999999</v>
      </c>
      <c r="H182" s="3">
        <f t="shared" si="1"/>
        <v>0.85999999998603016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1742850.03</v>
      </c>
      <c r="D183" s="2">
        <f>'PR-RAS'!E187</f>
        <v>2039855.71</v>
      </c>
      <c r="E183" s="2">
        <v>0</v>
      </c>
      <c r="F183" s="2">
        <v>0</v>
      </c>
      <c r="G183" s="3">
        <f t="shared" si="0"/>
        <v>1059706.1839000001</v>
      </c>
      <c r="H183" s="3">
        <f t="shared" si="1"/>
        <v>0.32000000006519258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204430.91</v>
      </c>
      <c r="D184" s="2">
        <f>'PR-RAS'!E188</f>
        <v>352176.09</v>
      </c>
      <c r="E184" s="2">
        <v>0</v>
      </c>
      <c r="F184" s="2">
        <v>0</v>
      </c>
      <c r="G184" s="3">
        <f t="shared" si="0"/>
        <v>166307.30547000002</v>
      </c>
      <c r="H184" s="3">
        <f t="shared" si="1"/>
        <v>0.18000000002211891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2904077.35</v>
      </c>
      <c r="E185" s="2">
        <v>0</v>
      </c>
      <c r="F185" s="2">
        <v>0</v>
      </c>
      <c r="G185" s="3">
        <f t="shared" ref="G185:G189" si="6">(B185/1000)*(C185*1+D185*2)</f>
        <v>1068700.4648</v>
      </c>
      <c r="H185" s="3">
        <f t="shared" ref="H185:H189" si="7">ABS(C185-ROUND(C185,0))+ABS(D185-ROUND(D185,0))</f>
        <v>0.35000000009313226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2542770.4900000002</v>
      </c>
      <c r="E186" s="2">
        <v>0</v>
      </c>
      <c r="F186" s="2">
        <v>0</v>
      </c>
      <c r="G186" s="3">
        <f t="shared" si="6"/>
        <v>940825.08130000008</v>
      </c>
      <c r="H186" s="3">
        <f t="shared" si="7"/>
        <v>0.49000000022351742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361306.86</v>
      </c>
      <c r="E187" s="2">
        <v>0</v>
      </c>
      <c r="F187" s="2">
        <v>0</v>
      </c>
      <c r="G187" s="3">
        <f t="shared" si="6"/>
        <v>134406.15192</v>
      </c>
      <c r="H187" s="3">
        <f t="shared" si="7"/>
        <v>0.14000000001396984</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2116783.87</v>
      </c>
      <c r="D190" s="2">
        <f>'PR-RAS'!E194</f>
        <v>2339625.12</v>
      </c>
      <c r="E190" s="2">
        <v>0</v>
      </c>
      <c r="F190" s="2">
        <v>0</v>
      </c>
      <c r="G190" s="3">
        <f t="shared" si="0"/>
        <v>1284450.44679</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172360.87</v>
      </c>
      <c r="D191" s="2">
        <f>'PR-RAS'!E195</f>
        <v>728011.52</v>
      </c>
      <c r="E191" s="2">
        <v>0</v>
      </c>
      <c r="F191" s="2">
        <v>0</v>
      </c>
      <c r="G191" s="3">
        <f t="shared" si="0"/>
        <v>309392.94290000002</v>
      </c>
      <c r="H191" s="3">
        <f t="shared" si="1"/>
        <v>0.60999999998603016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216386.74</v>
      </c>
      <c r="D192" s="2">
        <f>'PR-RAS'!E196</f>
        <v>241145.67</v>
      </c>
      <c r="E192" s="2">
        <v>0</v>
      </c>
      <c r="F192" s="2">
        <v>0</v>
      </c>
      <c r="G192" s="3">
        <f t="shared" si="0"/>
        <v>133447.51328000001</v>
      </c>
      <c r="H192" s="3">
        <f t="shared" si="1"/>
        <v>0.58999999999650754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219027.81</v>
      </c>
      <c r="D193" s="2">
        <f>'PR-RAS'!E197</f>
        <v>203998.48</v>
      </c>
      <c r="E193" s="2">
        <v>0</v>
      </c>
      <c r="F193" s="2">
        <v>0</v>
      </c>
      <c r="G193" s="3">
        <f t="shared" si="0"/>
        <v>120388.75584000001</v>
      </c>
      <c r="H193" s="3">
        <f t="shared" si="1"/>
        <v>0.67000000001280569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81251.789999999994</v>
      </c>
      <c r="D194" s="2">
        <f>'PR-RAS'!E198</f>
        <v>91736.11</v>
      </c>
      <c r="E194" s="2">
        <v>0</v>
      </c>
      <c r="F194" s="2">
        <v>0</v>
      </c>
      <c r="G194" s="3">
        <f t="shared" si="0"/>
        <v>51091.733930000002</v>
      </c>
      <c r="H194" s="3">
        <f t="shared" si="1"/>
        <v>0.32000000000698492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148374.14000000001</v>
      </c>
      <c r="D195" s="2">
        <f>'PR-RAS'!E199</f>
        <v>189564.61</v>
      </c>
      <c r="E195" s="2">
        <v>0</v>
      </c>
      <c r="F195" s="2">
        <v>0</v>
      </c>
      <c r="G195" s="3">
        <f t="shared" si="0"/>
        <v>102335.65184000001</v>
      </c>
      <c r="H195" s="3">
        <f t="shared" si="1"/>
        <v>0.53000000002793968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12359.46</v>
      </c>
      <c r="D196" s="2">
        <f>'PR-RAS'!E200</f>
        <v>15277.61</v>
      </c>
      <c r="E196" s="2">
        <v>0</v>
      </c>
      <c r="F196" s="2">
        <v>0</v>
      </c>
      <c r="G196" s="3">
        <f t="shared" si="0"/>
        <v>8368.3626000000004</v>
      </c>
      <c r="H196" s="3">
        <f t="shared" si="1"/>
        <v>0.84999999999854481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1267023.06</v>
      </c>
      <c r="D197" s="2">
        <f>'PR-RAS'!E201</f>
        <v>869891.12</v>
      </c>
      <c r="E197" s="2">
        <v>0</v>
      </c>
      <c r="F197" s="2">
        <v>0</v>
      </c>
      <c r="G197" s="3">
        <f t="shared" si="0"/>
        <v>589333.83880000003</v>
      </c>
      <c r="H197" s="3">
        <f t="shared" si="1"/>
        <v>0.18000000005122274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470465.68000000005</v>
      </c>
      <c r="D198" s="2">
        <f>'PR-RAS'!E202</f>
        <v>425458.36</v>
      </c>
      <c r="E198" s="2">
        <v>0</v>
      </c>
      <c r="F198" s="2">
        <v>0</v>
      </c>
      <c r="G198" s="3">
        <f t="shared" si="0"/>
        <v>260312.3328</v>
      </c>
      <c r="H198" s="3">
        <f t="shared" si="1"/>
        <v>0.67999999993480742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285607.45</v>
      </c>
      <c r="D204" s="2">
        <f>'PR-RAS'!E208</f>
        <v>282198.81</v>
      </c>
      <c r="E204" s="2">
        <v>0</v>
      </c>
      <c r="F204" s="2">
        <v>0</v>
      </c>
      <c r="G204" s="3">
        <f t="shared" si="0"/>
        <v>172551.02921000004</v>
      </c>
      <c r="H204" s="3">
        <f t="shared" si="1"/>
        <v>0.64000000001396984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24247.05</v>
      </c>
      <c r="D206" s="2">
        <f>'PR-RAS'!E210</f>
        <v>19321.560000000001</v>
      </c>
      <c r="E206" s="2">
        <v>0</v>
      </c>
      <c r="F206" s="2">
        <v>0</v>
      </c>
      <c r="G206" s="3">
        <f t="shared" si="0"/>
        <v>12892.484849999999</v>
      </c>
      <c r="H206" s="3">
        <f t="shared" si="1"/>
        <v>0.48999999999796273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261360.4</v>
      </c>
      <c r="D207" s="2">
        <f>'PR-RAS'!E211</f>
        <v>262877.25</v>
      </c>
      <c r="E207" s="2">
        <v>0</v>
      </c>
      <c r="F207" s="2">
        <v>0</v>
      </c>
      <c r="G207" s="3">
        <f t="shared" si="0"/>
        <v>162145.66939999998</v>
      </c>
      <c r="H207" s="3">
        <f t="shared" si="1"/>
        <v>0.64999999999417923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184858.23</v>
      </c>
      <c r="D212" s="2">
        <f>'PR-RAS'!E216</f>
        <v>143259.55000000002</v>
      </c>
      <c r="E212" s="2">
        <v>0</v>
      </c>
      <c r="F212" s="2">
        <v>0</v>
      </c>
      <c r="G212" s="3">
        <f t="shared" si="0"/>
        <v>99460.616630000019</v>
      </c>
      <c r="H212" s="3">
        <f t="shared" si="1"/>
        <v>0.67999999999301508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168023.83</v>
      </c>
      <c r="D213" s="2">
        <f>'PR-RAS'!E217</f>
        <v>122391.88</v>
      </c>
      <c r="E213" s="2">
        <v>0</v>
      </c>
      <c r="F213" s="2">
        <v>0</v>
      </c>
      <c r="G213" s="3">
        <f t="shared" si="0"/>
        <v>87515.209079999986</v>
      </c>
      <c r="H213" s="3">
        <f t="shared" si="1"/>
        <v>0.29000000000814907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276.57</v>
      </c>
      <c r="D214" s="2">
        <f>'PR-RAS'!E218</f>
        <v>439.69</v>
      </c>
      <c r="E214" s="2">
        <v>0</v>
      </c>
      <c r="F214" s="2">
        <v>0</v>
      </c>
      <c r="G214" s="3">
        <f t="shared" si="0"/>
        <v>246.21735000000001</v>
      </c>
      <c r="H214" s="3">
        <f t="shared" si="1"/>
        <v>0.74000000000000909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15471.94</v>
      </c>
      <c r="D215" s="2">
        <f>'PR-RAS'!E219</f>
        <v>19876.82</v>
      </c>
      <c r="E215" s="2">
        <v>0</v>
      </c>
      <c r="F215" s="2">
        <v>0</v>
      </c>
      <c r="G215" s="3">
        <f t="shared" si="0"/>
        <v>11818.27412</v>
      </c>
      <c r="H215" s="3">
        <f t="shared" si="1"/>
        <v>0.23999999999978172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1085.8900000000001</v>
      </c>
      <c r="D216" s="2">
        <f>'PR-RAS'!E220</f>
        <v>551.16</v>
      </c>
      <c r="E216" s="2">
        <v>0</v>
      </c>
      <c r="F216" s="2">
        <v>0</v>
      </c>
      <c r="G216" s="3">
        <f t="shared" si="0"/>
        <v>470.46514999999999</v>
      </c>
      <c r="H216" s="3">
        <f t="shared" si="1"/>
        <v>0.26999999999986812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1164745.0900000001</v>
      </c>
      <c r="D217" s="2">
        <f>'PR-RAS'!E221</f>
        <v>1361483.75</v>
      </c>
      <c r="E217" s="2">
        <v>0</v>
      </c>
      <c r="F217" s="2">
        <v>0</v>
      </c>
      <c r="G217" s="3">
        <f t="shared" si="0"/>
        <v>839745.91943999997</v>
      </c>
      <c r="H217" s="3">
        <f t="shared" si="1"/>
        <v>0.34000000008381903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189083.01</v>
      </c>
      <c r="D218" s="2">
        <f>'PR-RAS'!E222</f>
        <v>41681.17</v>
      </c>
      <c r="E218" s="2">
        <v>0</v>
      </c>
      <c r="F218" s="2">
        <v>0</v>
      </c>
      <c r="G218" s="3">
        <f t="shared" si="0"/>
        <v>59120.640949999994</v>
      </c>
      <c r="H218" s="3">
        <f t="shared" si="1"/>
        <v>0.180000000007567</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189083.01</v>
      </c>
      <c r="D220" s="2">
        <f>'PR-RAS'!E224</f>
        <v>41681.17</v>
      </c>
      <c r="E220" s="2">
        <v>0</v>
      </c>
      <c r="F220" s="2">
        <v>0</v>
      </c>
      <c r="G220" s="3">
        <f t="shared" si="0"/>
        <v>59665.531649999997</v>
      </c>
      <c r="H220" s="3">
        <f t="shared" si="1"/>
        <v>0.180000000007567</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955513.88</v>
      </c>
      <c r="D221" s="2">
        <f>'PR-RAS'!E225</f>
        <v>1319802.58</v>
      </c>
      <c r="E221" s="2">
        <v>0</v>
      </c>
      <c r="F221" s="2">
        <v>0</v>
      </c>
      <c r="G221" s="3">
        <f t="shared" si="0"/>
        <v>790926.1888</v>
      </c>
      <c r="H221" s="3">
        <f t="shared" si="1"/>
        <v>0.53999999992083758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169115.35</v>
      </c>
      <c r="D223" s="2">
        <f>'PR-RAS'!E227</f>
        <v>192036.6</v>
      </c>
      <c r="E223" s="2">
        <v>0</v>
      </c>
      <c r="F223" s="2">
        <v>0</v>
      </c>
      <c r="G223" s="3">
        <f t="shared" si="0"/>
        <v>122807.85810000001</v>
      </c>
      <c r="H223" s="3">
        <f t="shared" si="1"/>
        <v>0.75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786398.53</v>
      </c>
      <c r="D224" s="2">
        <f>'PR-RAS'!E228</f>
        <v>1127765.98</v>
      </c>
      <c r="E224" s="2">
        <v>0</v>
      </c>
      <c r="F224" s="2">
        <v>0</v>
      </c>
      <c r="G224" s="3">
        <f t="shared" si="0"/>
        <v>678350.49927000003</v>
      </c>
      <c r="H224" s="3">
        <f t="shared" si="1"/>
        <v>0.48999999999068677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20148.2</v>
      </c>
      <c r="D225" s="2">
        <f>'PR-RAS'!E229</f>
        <v>0</v>
      </c>
      <c r="E225" s="2">
        <v>0</v>
      </c>
      <c r="F225" s="2">
        <v>0</v>
      </c>
      <c r="G225" s="3">
        <f t="shared" si="0"/>
        <v>4513.1968000000006</v>
      </c>
      <c r="H225" s="3">
        <f t="shared" si="1"/>
        <v>0.2000000000007276</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2168150.7000000002</v>
      </c>
      <c r="D226" s="2">
        <f>'PR-RAS'!E230</f>
        <v>796977.1</v>
      </c>
      <c r="E226" s="2">
        <v>0</v>
      </c>
      <c r="F226" s="2">
        <v>0</v>
      </c>
      <c r="G226" s="3">
        <f t="shared" si="0"/>
        <v>846473.60250000015</v>
      </c>
      <c r="H226" s="3">
        <f t="shared" si="1"/>
        <v>0.39999999979045242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427412.62</v>
      </c>
      <c r="D227" s="2">
        <f>'PR-RAS'!E231</f>
        <v>33824</v>
      </c>
      <c r="E227" s="2">
        <v>0</v>
      </c>
      <c r="F227" s="2">
        <v>0</v>
      </c>
      <c r="G227" s="3">
        <f t="shared" si="0"/>
        <v>111883.70012000001</v>
      </c>
      <c r="H227" s="3">
        <f t="shared" si="1"/>
        <v>0.38000000000465661</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427412.62</v>
      </c>
      <c r="D228" s="2">
        <f>'PR-RAS'!E232</f>
        <v>33824</v>
      </c>
      <c r="E228" s="2">
        <v>0</v>
      </c>
      <c r="F228" s="2">
        <v>0</v>
      </c>
      <c r="G228" s="3">
        <f t="shared" si="0"/>
        <v>112378.76074</v>
      </c>
      <c r="H228" s="3">
        <f t="shared" si="1"/>
        <v>0.38000000000465661</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46787.46</v>
      </c>
      <c r="D230" s="2">
        <f>'PR-RAS'!E234</f>
        <v>0</v>
      </c>
      <c r="E230" s="2">
        <v>0</v>
      </c>
      <c r="F230" s="2">
        <v>0</v>
      </c>
      <c r="G230" s="3">
        <f t="shared" si="0"/>
        <v>10714.32834</v>
      </c>
      <c r="H230" s="3">
        <f t="shared" si="1"/>
        <v>0.45999999999912689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46787.46</v>
      </c>
      <c r="D231" s="2">
        <f>'PR-RAS'!E235</f>
        <v>0</v>
      </c>
      <c r="E231" s="2">
        <v>0</v>
      </c>
      <c r="F231" s="2">
        <v>0</v>
      </c>
      <c r="G231" s="3">
        <f t="shared" si="0"/>
        <v>10761.1158</v>
      </c>
      <c r="H231" s="3">
        <f t="shared" si="1"/>
        <v>0.45999999999912689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243107.24000000002</v>
      </c>
      <c r="D233" s="2">
        <f>'PR-RAS'!E237</f>
        <v>435346.62</v>
      </c>
      <c r="E233" s="2">
        <v>0</v>
      </c>
      <c r="F233" s="2">
        <v>0</v>
      </c>
      <c r="G233" s="3">
        <f t="shared" si="0"/>
        <v>258401.71136000002</v>
      </c>
      <c r="H233" s="3">
        <f t="shared" si="1"/>
        <v>0.62000000002444722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8139.35</v>
      </c>
      <c r="D234" s="2">
        <f>'PR-RAS'!E238</f>
        <v>5139.3500000000004</v>
      </c>
      <c r="E234" s="2">
        <v>0</v>
      </c>
      <c r="F234" s="2">
        <v>0</v>
      </c>
      <c r="G234" s="3">
        <f t="shared" si="0"/>
        <v>4291.4056500000006</v>
      </c>
      <c r="H234" s="3">
        <f t="shared" si="1"/>
        <v>0.7000000000007276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234967.89</v>
      </c>
      <c r="D235" s="2">
        <f>'PR-RAS'!E239</f>
        <v>430207.27</v>
      </c>
      <c r="E235" s="2">
        <v>0</v>
      </c>
      <c r="F235" s="2">
        <v>0</v>
      </c>
      <c r="G235" s="3">
        <f t="shared" si="0"/>
        <v>256319.48862000005</v>
      </c>
      <c r="H235" s="3">
        <f t="shared" si="1"/>
        <v>0.38000000000465661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1409493.17</v>
      </c>
      <c r="D242" s="2">
        <f>'PR-RAS'!E246</f>
        <v>327806.48</v>
      </c>
      <c r="E242" s="2">
        <v>0</v>
      </c>
      <c r="F242" s="2">
        <v>0</v>
      </c>
      <c r="G242" s="3">
        <f t="shared" si="0"/>
        <v>497690.57732999994</v>
      </c>
      <c r="H242" s="3">
        <f t="shared" si="1"/>
        <v>0.64999999990686774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193614.97</v>
      </c>
      <c r="D243" s="2">
        <f>'PR-RAS'!E247</f>
        <v>294726.48</v>
      </c>
      <c r="E243" s="2">
        <v>0</v>
      </c>
      <c r="F243" s="2">
        <v>0</v>
      </c>
      <c r="G243" s="3">
        <f t="shared" si="0"/>
        <v>189502.43905999998</v>
      </c>
      <c r="H243" s="3">
        <f t="shared" si="1"/>
        <v>0.5099999999802094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1215878.2</v>
      </c>
      <c r="D244" s="2">
        <f>'PR-RAS'!E248</f>
        <v>33080</v>
      </c>
      <c r="E244" s="2">
        <v>0</v>
      </c>
      <c r="F244" s="2">
        <v>0</v>
      </c>
      <c r="G244" s="3">
        <f t="shared" si="0"/>
        <v>311535.28259999998</v>
      </c>
      <c r="H244" s="3">
        <f t="shared" si="1"/>
        <v>0.19999999995343387</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41350.21</v>
      </c>
      <c r="D250" s="2">
        <f>'PR-RAS'!E254</f>
        <v>0</v>
      </c>
      <c r="E250" s="2">
        <v>0</v>
      </c>
      <c r="F250" s="2">
        <v>0</v>
      </c>
      <c r="G250" s="3">
        <f t="shared" si="0"/>
        <v>10296.202289999999</v>
      </c>
      <c r="H250" s="3">
        <f t="shared" si="1"/>
        <v>0.20999999999912689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41350.21</v>
      </c>
      <c r="D251" s="2">
        <f>'PR-RAS'!E255</f>
        <v>0</v>
      </c>
      <c r="E251" s="2">
        <v>0</v>
      </c>
      <c r="F251" s="2">
        <v>0</v>
      </c>
      <c r="G251" s="3">
        <f t="shared" si="0"/>
        <v>10337.5525</v>
      </c>
      <c r="H251" s="3">
        <f t="shared" si="1"/>
        <v>0.20999999999912689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5461669.2599999998</v>
      </c>
      <c r="D258" s="2">
        <f>'PR-RAS'!E262</f>
        <v>5773526.5899999999</v>
      </c>
      <c r="E258" s="2">
        <v>0</v>
      </c>
      <c r="F258" s="2">
        <v>0</v>
      </c>
      <c r="G258" s="3">
        <f t="shared" si="0"/>
        <v>4371241.6670799991</v>
      </c>
      <c r="H258" s="3">
        <f t="shared" si="1"/>
        <v>0.66999999992549419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5461669.2599999998</v>
      </c>
      <c r="D265" s="2">
        <f>'PR-RAS'!E269</f>
        <v>5773526.5899999999</v>
      </c>
      <c r="E265" s="2">
        <v>0</v>
      </c>
      <c r="F265" s="2">
        <v>0</v>
      </c>
      <c r="G265" s="3">
        <f t="shared" si="0"/>
        <v>4490302.7241599998</v>
      </c>
      <c r="H265" s="3">
        <f t="shared" si="1"/>
        <v>0.66999999992549419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498844.48</v>
      </c>
      <c r="D266" s="2">
        <f>'PR-RAS'!E270</f>
        <v>756301.63</v>
      </c>
      <c r="E266" s="2">
        <v>0</v>
      </c>
      <c r="F266" s="2">
        <v>0</v>
      </c>
      <c r="G266" s="3">
        <f t="shared" si="0"/>
        <v>533033.65110000002</v>
      </c>
      <c r="H266" s="3">
        <f t="shared" si="1"/>
        <v>0.84999999997671694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4962824.78</v>
      </c>
      <c r="D267" s="2">
        <f>'PR-RAS'!E271</f>
        <v>5017224.96</v>
      </c>
      <c r="E267" s="2">
        <v>0</v>
      </c>
      <c r="F267" s="2">
        <v>0</v>
      </c>
      <c r="G267" s="3">
        <f t="shared" si="0"/>
        <v>3989275.0702</v>
      </c>
      <c r="H267" s="3">
        <f t="shared" si="1"/>
        <v>0.25999999977648258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2063583.7800000003</v>
      </c>
      <c r="D269" s="2">
        <f>'PR-RAS'!E273</f>
        <v>2661183.5800000005</v>
      </c>
      <c r="E269" s="2">
        <v>0</v>
      </c>
      <c r="F269" s="2">
        <v>0</v>
      </c>
      <c r="G269" s="3">
        <f t="shared" si="0"/>
        <v>1979434.8519200005</v>
      </c>
      <c r="H269" s="3">
        <f t="shared" si="1"/>
        <v>0.63999999919906259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1741820.6800000002</v>
      </c>
      <c r="D270" s="2">
        <f>'PR-RAS'!E274</f>
        <v>2081482.86</v>
      </c>
      <c r="E270" s="2">
        <v>0</v>
      </c>
      <c r="F270" s="2">
        <v>0</v>
      </c>
      <c r="G270" s="3">
        <f t="shared" si="0"/>
        <v>1588387.5416000001</v>
      </c>
      <c r="H270" s="3">
        <f t="shared" si="1"/>
        <v>0.45999999972991645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1651606.36</v>
      </c>
      <c r="D271" s="2">
        <f>'PR-RAS'!E275</f>
        <v>2059926.87</v>
      </c>
      <c r="E271" s="2">
        <v>0</v>
      </c>
      <c r="F271" s="2">
        <v>0</v>
      </c>
      <c r="G271" s="3">
        <f t="shared" si="0"/>
        <v>1558294.2270000002</v>
      </c>
      <c r="H271" s="3">
        <f t="shared" si="1"/>
        <v>0.48999999999068677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22971.71</v>
      </c>
      <c r="D272" s="2">
        <f>'PR-RAS'!E276</f>
        <v>19821.61</v>
      </c>
      <c r="E272" s="2">
        <v>0</v>
      </c>
      <c r="F272" s="2">
        <v>0</v>
      </c>
      <c r="G272" s="3">
        <f t="shared" si="0"/>
        <v>16968.64603</v>
      </c>
      <c r="H272" s="3">
        <f t="shared" si="1"/>
        <v>0.68000000000029104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67242.61</v>
      </c>
      <c r="D273" s="2">
        <f>'PR-RAS'!E277</f>
        <v>1734.38</v>
      </c>
      <c r="E273" s="2">
        <v>0</v>
      </c>
      <c r="F273" s="2">
        <v>0</v>
      </c>
      <c r="G273" s="3">
        <f t="shared" si="0"/>
        <v>19233.49264</v>
      </c>
      <c r="H273" s="3">
        <f t="shared" si="1"/>
        <v>0.76999999999952706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320000</v>
      </c>
      <c r="D274" s="2">
        <f>'PR-RAS'!E278</f>
        <v>280500</v>
      </c>
      <c r="E274" s="2">
        <v>0</v>
      </c>
      <c r="F274" s="2">
        <v>0</v>
      </c>
      <c r="G274" s="3">
        <f t="shared" si="0"/>
        <v>240513.00000000003</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320000</v>
      </c>
      <c r="D275" s="2">
        <f>'PR-RAS'!E279</f>
        <v>280500</v>
      </c>
      <c r="E275" s="2">
        <v>0</v>
      </c>
      <c r="F275" s="2">
        <v>0</v>
      </c>
      <c r="G275" s="3">
        <f t="shared" ref="G275:G528" si="12">(B275/1000)*(C275*1+D275*2)</f>
        <v>241394.00000000003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1763.1</v>
      </c>
      <c r="D279" s="2">
        <f>'PR-RAS'!E283</f>
        <v>1234.6799999999998</v>
      </c>
      <c r="E279" s="2">
        <v>0</v>
      </c>
      <c r="F279" s="2">
        <v>0</v>
      </c>
      <c r="G279" s="3">
        <f t="shared" si="12"/>
        <v>1176.6238799999999</v>
      </c>
      <c r="H279" s="3">
        <f t="shared" si="13"/>
        <v>0.42000000000007276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1373.1</v>
      </c>
      <c r="D280" s="2">
        <f>'PR-RAS'!E284</f>
        <v>784.68</v>
      </c>
      <c r="E280" s="2">
        <v>0</v>
      </c>
      <c r="F280" s="2">
        <v>0</v>
      </c>
      <c r="G280" s="3">
        <f t="shared" si="12"/>
        <v>820.94634000000008</v>
      </c>
      <c r="H280" s="3">
        <f t="shared" si="13"/>
        <v>0.41999999999995907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390</v>
      </c>
      <c r="D284" s="2">
        <f>'PR-RAS'!E288</f>
        <v>450</v>
      </c>
      <c r="E284" s="2">
        <v>0</v>
      </c>
      <c r="F284" s="2">
        <v>0</v>
      </c>
      <c r="G284" s="3">
        <f t="shared" si="12"/>
        <v>365.07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297966.03999999998</v>
      </c>
      <c r="E285" s="2">
        <v>0</v>
      </c>
      <c r="F285" s="2">
        <v>0</v>
      </c>
      <c r="G285" s="3">
        <f t="shared" si="12"/>
        <v>169244.71071999997</v>
      </c>
      <c r="H285" s="3">
        <f t="shared" si="13"/>
        <v>3.9999999979045242E-2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297966.03999999998</v>
      </c>
      <c r="E286" s="2">
        <v>0</v>
      </c>
      <c r="F286" s="2">
        <v>0</v>
      </c>
      <c r="G286" s="3">
        <f t="shared" si="12"/>
        <v>169840.64279999997</v>
      </c>
      <c r="H286" s="3">
        <f t="shared" si="13"/>
        <v>3.9999999979045242E-2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5150.1000000000004</v>
      </c>
      <c r="D291" s="2">
        <f>'PR-RAS'!E295</f>
        <v>10832.87</v>
      </c>
      <c r="E291" s="2">
        <v>0</v>
      </c>
      <c r="F291" s="2">
        <v>0</v>
      </c>
      <c r="G291" s="3">
        <f t="shared" si="12"/>
        <v>7776.5936000000002</v>
      </c>
      <c r="H291" s="3">
        <f t="shared" si="13"/>
        <v>0.22999999999956344</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5150.1000000000004</v>
      </c>
      <c r="D292" s="2">
        <f>'PR-RAS'!E296</f>
        <v>10832.87</v>
      </c>
      <c r="E292" s="2">
        <v>0</v>
      </c>
      <c r="F292" s="2">
        <v>0</v>
      </c>
      <c r="G292" s="3">
        <f t="shared" si="12"/>
        <v>7803.4094400000004</v>
      </c>
      <c r="H292" s="3">
        <f t="shared" si="13"/>
        <v>0.22999999999956344</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169822683.32999998</v>
      </c>
      <c r="D295" s="2">
        <f>'PR-RAS'!E299</f>
        <v>191366768.92000005</v>
      </c>
      <c r="E295" s="2">
        <v>0</v>
      </c>
      <c r="F295" s="2">
        <v>0</v>
      </c>
      <c r="G295" s="3">
        <f t="shared" si="12"/>
        <v>162451529.02398002</v>
      </c>
      <c r="H295" s="3">
        <f t="shared" si="13"/>
        <v>0.40999993681907654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22454622.070000023</v>
      </c>
      <c r="D296" s="2">
        <f>'PR-RAS'!E300</f>
        <v>19627087.399999976</v>
      </c>
      <c r="E296" s="2">
        <v>0</v>
      </c>
      <c r="F296" s="2">
        <v>0</v>
      </c>
      <c r="G296" s="3">
        <f t="shared" si="12"/>
        <v>18204095.07664999</v>
      </c>
      <c r="H296" s="3">
        <f t="shared" si="13"/>
        <v>0.4699999988079071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17290186.34</v>
      </c>
      <c r="D298" s="2">
        <f>'PR-RAS'!E302</f>
        <v>22489625.489999998</v>
      </c>
      <c r="E298" s="2">
        <v>0</v>
      </c>
      <c r="F298" s="2">
        <v>0</v>
      </c>
      <c r="G298" s="3">
        <f t="shared" si="12"/>
        <v>18494022.884039998</v>
      </c>
      <c r="H298" s="3">
        <f t="shared" si="13"/>
        <v>0.82999999821186066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5186241.6399999997</v>
      </c>
      <c r="D300" s="2">
        <f>'PR-RAS'!E304</f>
        <v>18830679.329999998</v>
      </c>
      <c r="E300" s="2">
        <v>0</v>
      </c>
      <c r="F300" s="2">
        <v>0</v>
      </c>
      <c r="G300" s="3">
        <f t="shared" si="12"/>
        <v>12811432.489699999</v>
      </c>
      <c r="H300" s="3">
        <f t="shared" si="13"/>
        <v>0.68999999854713678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1406024.53</v>
      </c>
      <c r="D301" s="2">
        <f>'PR-RAS'!E305</f>
        <v>1903610.22</v>
      </c>
      <c r="E301" s="2">
        <v>0</v>
      </c>
      <c r="F301" s="2">
        <v>0</v>
      </c>
      <c r="G301" s="3">
        <f t="shared" si="12"/>
        <v>1563973.4909999999</v>
      </c>
      <c r="H301" s="3">
        <f t="shared" si="13"/>
        <v>0.68999999994412065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3890044.42</v>
      </c>
      <c r="D302" s="2">
        <f>'PR-RAS'!E306</f>
        <v>4578313.25</v>
      </c>
      <c r="E302" s="2">
        <v>0</v>
      </c>
      <c r="F302" s="2">
        <v>0</v>
      </c>
      <c r="G302" s="3">
        <f t="shared" si="12"/>
        <v>3927047.94692</v>
      </c>
      <c r="H302" s="3">
        <f t="shared" si="13"/>
        <v>0.66999999992549419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85042.859999999986</v>
      </c>
      <c r="D303" s="2">
        <f>'PR-RAS'!E308</f>
        <v>146502.83000000002</v>
      </c>
      <c r="E303" s="2">
        <v>0</v>
      </c>
      <c r="F303" s="2">
        <v>0</v>
      </c>
      <c r="G303" s="3">
        <f t="shared" si="12"/>
        <v>114170.65304</v>
      </c>
      <c r="H303" s="3">
        <f t="shared" si="13"/>
        <v>0.30999999999767169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9030.76</v>
      </c>
      <c r="D304" s="2">
        <f>'PR-RAS'!E309</f>
        <v>53561.66</v>
      </c>
      <c r="E304" s="2">
        <v>0</v>
      </c>
      <c r="F304" s="2">
        <v>0</v>
      </c>
      <c r="G304" s="3">
        <f t="shared" si="12"/>
        <v>35194.686240000003</v>
      </c>
      <c r="H304" s="3">
        <f t="shared" si="13"/>
        <v>0.57999999999628926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9030.76</v>
      </c>
      <c r="D305" s="2">
        <f>'PR-RAS'!E310</f>
        <v>53561.66</v>
      </c>
      <c r="E305" s="2">
        <v>0</v>
      </c>
      <c r="F305" s="2">
        <v>0</v>
      </c>
      <c r="G305" s="3">
        <f t="shared" si="12"/>
        <v>35310.840320000003</v>
      </c>
      <c r="H305" s="3">
        <f t="shared" si="13"/>
        <v>0.57999999999628926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9030.76</v>
      </c>
      <c r="D306" s="2">
        <f>'PR-RAS'!E311</f>
        <v>53561.66</v>
      </c>
      <c r="E306" s="2">
        <v>0</v>
      </c>
      <c r="F306" s="2">
        <v>0</v>
      </c>
      <c r="G306" s="3">
        <f t="shared" si="12"/>
        <v>35426.994400000003</v>
      </c>
      <c r="H306" s="3">
        <f t="shared" si="13"/>
        <v>0.57999999999628926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76012.099999999991</v>
      </c>
      <c r="D316" s="2">
        <f>'PR-RAS'!E321</f>
        <v>92941.17</v>
      </c>
      <c r="E316" s="2">
        <v>0</v>
      </c>
      <c r="F316" s="2">
        <v>0</v>
      </c>
      <c r="G316" s="3">
        <f t="shared" si="12"/>
        <v>82496.748600000006</v>
      </c>
      <c r="H316" s="3">
        <f t="shared" si="13"/>
        <v>0.26999999998952262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4146.07</v>
      </c>
      <c r="D317" s="2">
        <f>'PR-RAS'!E322</f>
        <v>65565.98</v>
      </c>
      <c r="E317" s="2">
        <v>0</v>
      </c>
      <c r="F317" s="2">
        <v>0</v>
      </c>
      <c r="G317" s="3">
        <f t="shared" si="12"/>
        <v>42747.857479999999</v>
      </c>
      <c r="H317" s="3">
        <f t="shared" si="13"/>
        <v>9.0000000003783498E-2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4146.07</v>
      </c>
      <c r="D318" s="2">
        <f>'PR-RAS'!E323</f>
        <v>65565.98</v>
      </c>
      <c r="E318" s="2">
        <v>0</v>
      </c>
      <c r="F318" s="2">
        <v>0</v>
      </c>
      <c r="G318" s="3">
        <f t="shared" si="12"/>
        <v>42883.13551</v>
      </c>
      <c r="H318" s="3">
        <f t="shared" si="13"/>
        <v>9.0000000003783498E-2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3332.33</v>
      </c>
      <c r="D322" s="2">
        <f>'PR-RAS'!E327</f>
        <v>22247.200000000001</v>
      </c>
      <c r="E322" s="2">
        <v>0</v>
      </c>
      <c r="F322" s="2">
        <v>0</v>
      </c>
      <c r="G322" s="3">
        <f t="shared" si="12"/>
        <v>15352.380330000002</v>
      </c>
      <c r="H322" s="3">
        <f t="shared" si="13"/>
        <v>0.53000000000065484</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600</v>
      </c>
      <c r="D323" s="2">
        <f>'PR-RAS'!E328</f>
        <v>0</v>
      </c>
      <c r="E323" s="2">
        <v>0</v>
      </c>
      <c r="F323" s="2">
        <v>0</v>
      </c>
      <c r="G323" s="3">
        <f t="shared" si="12"/>
        <v>193.20000000000002</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10000</v>
      </c>
      <c r="E325" s="2">
        <v>0</v>
      </c>
      <c r="F325" s="2">
        <v>0</v>
      </c>
      <c r="G325" s="3">
        <f t="shared" si="12"/>
        <v>6480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4000</v>
      </c>
      <c r="E326" s="2">
        <v>0</v>
      </c>
      <c r="F326" s="2">
        <v>0</v>
      </c>
      <c r="G326" s="3">
        <f t="shared" si="12"/>
        <v>2600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250</v>
      </c>
      <c r="D327" s="2">
        <f>'PR-RAS'!E332</f>
        <v>0</v>
      </c>
      <c r="E327" s="2">
        <v>0</v>
      </c>
      <c r="F327" s="2">
        <v>0</v>
      </c>
      <c r="G327" s="3">
        <f t="shared" si="12"/>
        <v>81.5</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2482.33</v>
      </c>
      <c r="D329" s="2">
        <f>'PR-RAS'!E334</f>
        <v>8247.2000000000007</v>
      </c>
      <c r="E329" s="2">
        <v>0</v>
      </c>
      <c r="F329" s="2">
        <v>0</v>
      </c>
      <c r="G329" s="3">
        <f t="shared" si="12"/>
        <v>6224.3674400000009</v>
      </c>
      <c r="H329" s="3">
        <f t="shared" si="13"/>
        <v>0.53000000000065484</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67064</v>
      </c>
      <c r="D331" s="2">
        <f>'PR-RAS'!E336</f>
        <v>4627.99</v>
      </c>
      <c r="E331" s="2">
        <v>0</v>
      </c>
      <c r="F331" s="2">
        <v>0</v>
      </c>
      <c r="G331" s="3">
        <f t="shared" si="12"/>
        <v>25185.593400000002</v>
      </c>
      <c r="H331" s="3">
        <f t="shared" si="13"/>
        <v>1.0000000000218279E-2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67064</v>
      </c>
      <c r="D332" s="2">
        <f>'PR-RAS'!E337</f>
        <v>4627.99</v>
      </c>
      <c r="E332" s="2">
        <v>0</v>
      </c>
      <c r="F332" s="2">
        <v>0</v>
      </c>
      <c r="G332" s="3">
        <f t="shared" si="12"/>
        <v>25261.913379999998</v>
      </c>
      <c r="H332" s="3">
        <f t="shared" si="13"/>
        <v>1.0000000000218279E-2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500</v>
      </c>
      <c r="E336" s="2">
        <v>0</v>
      </c>
      <c r="F336" s="2">
        <v>0</v>
      </c>
      <c r="G336" s="3">
        <f t="shared" si="12"/>
        <v>335</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500</v>
      </c>
      <c r="E338" s="2">
        <v>0</v>
      </c>
      <c r="F338" s="2">
        <v>0</v>
      </c>
      <c r="G338" s="3">
        <f t="shared" si="12"/>
        <v>337</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1469.7</v>
      </c>
      <c r="D341" s="2">
        <f>'PR-RAS'!E346</f>
        <v>0</v>
      </c>
      <c r="E341" s="2">
        <v>0</v>
      </c>
      <c r="F341" s="2">
        <v>0</v>
      </c>
      <c r="G341" s="3">
        <f t="shared" si="12"/>
        <v>499.69800000000004</v>
      </c>
      <c r="H341" s="3">
        <f t="shared" si="13"/>
        <v>0.29999999999995453</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1469.7</v>
      </c>
      <c r="D343" s="2">
        <f>'PR-RAS'!E348</f>
        <v>0</v>
      </c>
      <c r="E343" s="2">
        <v>0</v>
      </c>
      <c r="F343" s="2">
        <v>0</v>
      </c>
      <c r="G343" s="3">
        <f t="shared" si="12"/>
        <v>502.63740000000007</v>
      </c>
      <c r="H343" s="3">
        <f t="shared" si="13"/>
        <v>0.29999999999995453</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14854316.960000003</v>
      </c>
      <c r="D355" s="2">
        <f>'PR-RAS'!E360</f>
        <v>38323416.019999996</v>
      </c>
      <c r="E355" s="2">
        <v>0</v>
      </c>
      <c r="F355" s="2">
        <v>0</v>
      </c>
      <c r="G355" s="3">
        <f t="shared" si="12"/>
        <v>32391406.745999999</v>
      </c>
      <c r="H355" s="3">
        <f t="shared" si="13"/>
        <v>5.9999993070960045E-2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6084471.9000000004</v>
      </c>
      <c r="D356" s="2">
        <f>'PR-RAS'!E361</f>
        <v>4308676.9400000004</v>
      </c>
      <c r="E356" s="2">
        <v>0</v>
      </c>
      <c r="F356" s="2">
        <v>0</v>
      </c>
      <c r="G356" s="3">
        <f t="shared" si="12"/>
        <v>5219148.1518999999</v>
      </c>
      <c r="H356" s="3">
        <f t="shared" si="13"/>
        <v>0.15999999921768904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82547.19</v>
      </c>
      <c r="D357" s="2">
        <f>'PR-RAS'!E362</f>
        <v>13626.09</v>
      </c>
      <c r="E357" s="2">
        <v>0</v>
      </c>
      <c r="F357" s="2">
        <v>0</v>
      </c>
      <c r="G357" s="3">
        <f t="shared" si="12"/>
        <v>39088.575719999993</v>
      </c>
      <c r="H357" s="3">
        <f t="shared" si="13"/>
        <v>0.28000000000247383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82547.19</v>
      </c>
      <c r="D358" s="2">
        <f>'PR-RAS'!E363</f>
        <v>13626.09</v>
      </c>
      <c r="E358" s="2">
        <v>0</v>
      </c>
      <c r="F358" s="2">
        <v>0</v>
      </c>
      <c r="G358" s="3">
        <f t="shared" si="12"/>
        <v>39198.375089999994</v>
      </c>
      <c r="H358" s="3">
        <f t="shared" si="13"/>
        <v>0.28000000000247383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6001924.71</v>
      </c>
      <c r="D361" s="2">
        <f>'PR-RAS'!E366</f>
        <v>4295050.8500000006</v>
      </c>
      <c r="E361" s="2">
        <v>0</v>
      </c>
      <c r="F361" s="2">
        <v>0</v>
      </c>
      <c r="G361" s="3">
        <f t="shared" si="12"/>
        <v>5253129.5076000001</v>
      </c>
      <c r="H361" s="3">
        <f t="shared" si="13"/>
        <v>0.43999999947845936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18924.099999999999</v>
      </c>
      <c r="D364" s="2">
        <f>'PR-RAS'!E369</f>
        <v>22399.57</v>
      </c>
      <c r="E364" s="2">
        <v>0</v>
      </c>
      <c r="F364" s="2">
        <v>0</v>
      </c>
      <c r="G364" s="3">
        <f t="shared" si="12"/>
        <v>23131.536119999997</v>
      </c>
      <c r="H364" s="3">
        <f t="shared" si="13"/>
        <v>0.52999999999883585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5982706.9400000004</v>
      </c>
      <c r="D365" s="2">
        <f>'PR-RAS'!E370</f>
        <v>4270651.28</v>
      </c>
      <c r="E365" s="2">
        <v>0</v>
      </c>
      <c r="F365" s="2">
        <v>0</v>
      </c>
      <c r="G365" s="3">
        <f t="shared" si="12"/>
        <v>5286739.4579999996</v>
      </c>
      <c r="H365" s="3">
        <f t="shared" si="13"/>
        <v>0.33999999985098839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293.67</v>
      </c>
      <c r="D367" s="2">
        <f>'PR-RAS'!E372</f>
        <v>2000</v>
      </c>
      <c r="E367" s="2">
        <v>0</v>
      </c>
      <c r="F367" s="2">
        <v>0</v>
      </c>
      <c r="G367" s="3">
        <f t="shared" si="12"/>
        <v>1571.4832200000001</v>
      </c>
      <c r="H367" s="3">
        <f t="shared" si="13"/>
        <v>0.32999999999998408</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5815867.0000000009</v>
      </c>
      <c r="D368" s="2">
        <f>'PR-RAS'!E373</f>
        <v>7469406.2199999997</v>
      </c>
      <c r="E368" s="2">
        <v>0</v>
      </c>
      <c r="F368" s="2">
        <v>0</v>
      </c>
      <c r="G368" s="3">
        <f t="shared" si="12"/>
        <v>7616967.3544800002</v>
      </c>
      <c r="H368" s="3">
        <f t="shared" si="13"/>
        <v>0.22000000067055225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642092.49</v>
      </c>
      <c r="D369" s="2">
        <f>'PR-RAS'!E374</f>
        <v>2923063.72</v>
      </c>
      <c r="E369" s="2">
        <v>0</v>
      </c>
      <c r="F369" s="2">
        <v>0</v>
      </c>
      <c r="G369" s="3">
        <f t="shared" si="12"/>
        <v>2387664.9342400003</v>
      </c>
      <c r="H369" s="3">
        <f t="shared" si="13"/>
        <v>0.76999999978579581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393485.03</v>
      </c>
      <c r="D371" s="2">
        <f>'PR-RAS'!E376</f>
        <v>2918763.72</v>
      </c>
      <c r="E371" s="2">
        <v>0</v>
      </c>
      <c r="F371" s="2">
        <v>0</v>
      </c>
      <c r="G371" s="3">
        <f t="shared" si="12"/>
        <v>2305474.6139000002</v>
      </c>
      <c r="H371" s="3">
        <f t="shared" si="13"/>
        <v>0.30999999982304871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248607.46</v>
      </c>
      <c r="D373" s="2">
        <f>'PR-RAS'!E378</f>
        <v>4300</v>
      </c>
      <c r="E373" s="2">
        <v>0</v>
      </c>
      <c r="F373" s="2">
        <v>0</v>
      </c>
      <c r="G373" s="3">
        <f t="shared" si="12"/>
        <v>95681.17512</v>
      </c>
      <c r="H373" s="3">
        <f t="shared" si="13"/>
        <v>0.45999999999185093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4419189.75</v>
      </c>
      <c r="D374" s="2">
        <f>'PR-RAS'!E379</f>
        <v>2772256.53</v>
      </c>
      <c r="E374" s="2">
        <v>0</v>
      </c>
      <c r="F374" s="2">
        <v>0</v>
      </c>
      <c r="G374" s="3">
        <f t="shared" si="12"/>
        <v>3716461.1481299996</v>
      </c>
      <c r="H374" s="3">
        <f t="shared" si="13"/>
        <v>0.72000000020489097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1815293.5</v>
      </c>
      <c r="D375" s="2">
        <f>'PR-RAS'!E380</f>
        <v>1145326.68</v>
      </c>
      <c r="E375" s="2">
        <v>0</v>
      </c>
      <c r="F375" s="2">
        <v>0</v>
      </c>
      <c r="G375" s="3">
        <f t="shared" si="12"/>
        <v>1535624.12564</v>
      </c>
      <c r="H375" s="3">
        <f t="shared" si="13"/>
        <v>0.82000000006519258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127102.51</v>
      </c>
      <c r="D376" s="2">
        <f>'PR-RAS'!E381</f>
        <v>55432.26</v>
      </c>
      <c r="E376" s="2">
        <v>0</v>
      </c>
      <c r="F376" s="2">
        <v>0</v>
      </c>
      <c r="G376" s="3">
        <f t="shared" si="12"/>
        <v>89237.636249999996</v>
      </c>
      <c r="H376" s="3">
        <f t="shared" si="13"/>
        <v>0.75000000000727596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113231.19</v>
      </c>
      <c r="D377" s="2">
        <f>'PR-RAS'!E382</f>
        <v>91698.8</v>
      </c>
      <c r="E377" s="2">
        <v>0</v>
      </c>
      <c r="F377" s="2">
        <v>0</v>
      </c>
      <c r="G377" s="3">
        <f t="shared" si="12"/>
        <v>111532.42504000002</v>
      </c>
      <c r="H377" s="3">
        <f t="shared" si="13"/>
        <v>0.38999999999941792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1217015.46</v>
      </c>
      <c r="D378" s="2">
        <f>'PR-RAS'!E383</f>
        <v>858819.64</v>
      </c>
      <c r="E378" s="2">
        <v>0</v>
      </c>
      <c r="F378" s="2">
        <v>0</v>
      </c>
      <c r="G378" s="3">
        <f t="shared" si="12"/>
        <v>1106364.8369800001</v>
      </c>
      <c r="H378" s="3">
        <f t="shared" si="13"/>
        <v>0.81999999994877726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3889.2</v>
      </c>
      <c r="D379" s="2">
        <f>'PR-RAS'!E384</f>
        <v>6512.63</v>
      </c>
      <c r="E379" s="2">
        <v>0</v>
      </c>
      <c r="F379" s="2">
        <v>0</v>
      </c>
      <c r="G379" s="3">
        <f t="shared" si="12"/>
        <v>6393.6658799999996</v>
      </c>
      <c r="H379" s="3">
        <f t="shared" si="13"/>
        <v>0.56999999999970896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92730.44</v>
      </c>
      <c r="D380" s="2">
        <f>'PR-RAS'!E385</f>
        <v>32715.21</v>
      </c>
      <c r="E380" s="2">
        <v>0</v>
      </c>
      <c r="F380" s="2">
        <v>0</v>
      </c>
      <c r="G380" s="3">
        <f t="shared" si="12"/>
        <v>59942.965939999995</v>
      </c>
      <c r="H380" s="3">
        <f t="shared" si="13"/>
        <v>0.65000000000145519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1049927.45</v>
      </c>
      <c r="D381" s="2">
        <f>'PR-RAS'!E386</f>
        <v>581751.31000000006</v>
      </c>
      <c r="E381" s="2">
        <v>0</v>
      </c>
      <c r="F381" s="2">
        <v>0</v>
      </c>
      <c r="G381" s="3">
        <f t="shared" si="12"/>
        <v>841103.42660000012</v>
      </c>
      <c r="H381" s="3">
        <f t="shared" si="13"/>
        <v>0.76000000000931323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377732.73</v>
      </c>
      <c r="D383" s="2">
        <f>'PR-RAS'!E388</f>
        <v>1376456.21</v>
      </c>
      <c r="E383" s="2">
        <v>0</v>
      </c>
      <c r="F383" s="2">
        <v>0</v>
      </c>
      <c r="G383" s="3">
        <f t="shared" si="12"/>
        <v>1195906.4472999999</v>
      </c>
      <c r="H383" s="3">
        <f t="shared" si="13"/>
        <v>0.47999999998137355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377732.73</v>
      </c>
      <c r="D384" s="2">
        <f>'PR-RAS'!E389</f>
        <v>1376456.21</v>
      </c>
      <c r="E384" s="2">
        <v>0</v>
      </c>
      <c r="F384" s="2">
        <v>0</v>
      </c>
      <c r="G384" s="3">
        <f t="shared" si="12"/>
        <v>1199037.0924499999</v>
      </c>
      <c r="H384" s="3">
        <f t="shared" si="13"/>
        <v>0.47999999998137355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342694.40000000002</v>
      </c>
      <c r="D388" s="2">
        <f>'PR-RAS'!E393</f>
        <v>347556.93</v>
      </c>
      <c r="E388" s="2">
        <v>0</v>
      </c>
      <c r="F388" s="2">
        <v>0</v>
      </c>
      <c r="G388" s="3">
        <f t="shared" si="12"/>
        <v>401631.79662000004</v>
      </c>
      <c r="H388" s="3">
        <f t="shared" si="13"/>
        <v>0.47000000003026798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307694.40000000002</v>
      </c>
      <c r="D389" s="2">
        <f>'PR-RAS'!E394</f>
        <v>346464.07</v>
      </c>
      <c r="E389" s="2">
        <v>0</v>
      </c>
      <c r="F389" s="2">
        <v>0</v>
      </c>
      <c r="G389" s="3">
        <f t="shared" si="12"/>
        <v>388241.54552000004</v>
      </c>
      <c r="H389" s="3">
        <f t="shared" si="13"/>
        <v>0.47000000003026798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35000</v>
      </c>
      <c r="D390" s="2">
        <f>'PR-RAS'!E395</f>
        <v>1092.8599999999999</v>
      </c>
      <c r="E390" s="2">
        <v>0</v>
      </c>
      <c r="F390" s="2">
        <v>0</v>
      </c>
      <c r="G390" s="3">
        <f t="shared" si="12"/>
        <v>14465.245080000001</v>
      </c>
      <c r="H390" s="3">
        <f t="shared" si="13"/>
        <v>0.14000000000010004</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959</v>
      </c>
      <c r="D393" s="2">
        <f>'PR-RAS'!E398</f>
        <v>2466.98</v>
      </c>
      <c r="E393" s="2">
        <v>0</v>
      </c>
      <c r="F393" s="2">
        <v>0</v>
      </c>
      <c r="G393" s="3">
        <f t="shared" si="12"/>
        <v>2310.0403200000001</v>
      </c>
      <c r="H393" s="3">
        <f t="shared" si="13"/>
        <v>1.999999999998181E-2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959</v>
      </c>
      <c r="D394" s="2">
        <f>'PR-RAS'!E399</f>
        <v>2466.98</v>
      </c>
      <c r="E394" s="2">
        <v>0</v>
      </c>
      <c r="F394" s="2">
        <v>0</v>
      </c>
      <c r="G394" s="3">
        <f t="shared" si="12"/>
        <v>2315.9332800000002</v>
      </c>
      <c r="H394" s="3">
        <f t="shared" si="13"/>
        <v>1.999999999998181E-2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33198.629999999997</v>
      </c>
      <c r="D396" s="2">
        <f>'PR-RAS'!E401</f>
        <v>47605.85</v>
      </c>
      <c r="E396" s="2">
        <v>0</v>
      </c>
      <c r="F396" s="2">
        <v>0</v>
      </c>
      <c r="G396" s="3">
        <f t="shared" si="12"/>
        <v>50722.080349999997</v>
      </c>
      <c r="H396" s="3">
        <f t="shared" si="13"/>
        <v>0.52000000000407454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33198.629999999997</v>
      </c>
      <c r="D398" s="2">
        <f>'PR-RAS'!E403</f>
        <v>46905.85</v>
      </c>
      <c r="E398" s="2">
        <v>0</v>
      </c>
      <c r="F398" s="2">
        <v>0</v>
      </c>
      <c r="G398" s="3">
        <f t="shared" si="12"/>
        <v>50423.101009999998</v>
      </c>
      <c r="H398" s="3">
        <f t="shared" si="13"/>
        <v>0.52000000000407454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700</v>
      </c>
      <c r="E399" s="2">
        <v>0</v>
      </c>
      <c r="F399" s="2">
        <v>0</v>
      </c>
      <c r="G399" s="3">
        <f t="shared" si="12"/>
        <v>557.20000000000005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2953978.06</v>
      </c>
      <c r="D407" s="2">
        <f>'PR-RAS'!E412</f>
        <v>26545332.859999999</v>
      </c>
      <c r="E407" s="2">
        <v>0</v>
      </c>
      <c r="F407" s="2">
        <v>0</v>
      </c>
      <c r="G407" s="3">
        <f t="shared" si="12"/>
        <v>22754125.374680001</v>
      </c>
      <c r="H407" s="3">
        <f t="shared" si="13"/>
        <v>0.2000000006519258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2953978.06</v>
      </c>
      <c r="D408" s="2">
        <f>'PR-RAS'!E413</f>
        <v>26525744.73</v>
      </c>
      <c r="E408" s="2">
        <v>0</v>
      </c>
      <c r="F408" s="2">
        <v>0</v>
      </c>
      <c r="G408" s="3">
        <f t="shared" si="12"/>
        <v>22794225.280639999</v>
      </c>
      <c r="H408" s="3">
        <f t="shared" si="13"/>
        <v>0.32999999960884452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7147.5</v>
      </c>
      <c r="E409" s="2">
        <v>0</v>
      </c>
      <c r="F409" s="2">
        <v>0</v>
      </c>
      <c r="G409" s="3">
        <f t="shared" si="12"/>
        <v>5832.36</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12440.63</v>
      </c>
      <c r="E411" s="2">
        <v>0</v>
      </c>
      <c r="F411" s="2">
        <v>0</v>
      </c>
      <c r="G411" s="3">
        <f t="shared" si="12"/>
        <v>10201.316599999998</v>
      </c>
      <c r="H411" s="3">
        <f t="shared" si="13"/>
        <v>0.37000000000080036</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14769274.100000003</v>
      </c>
      <c r="D413" s="2">
        <f>'PR-RAS'!E418</f>
        <v>38176913.189999998</v>
      </c>
      <c r="E413" s="2">
        <v>0</v>
      </c>
      <c r="F413" s="2">
        <v>0</v>
      </c>
      <c r="G413" s="3">
        <f t="shared" si="12"/>
        <v>37542717.397759996</v>
      </c>
      <c r="H413" s="3">
        <f t="shared" si="13"/>
        <v>0.29000000096857548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16620926.880000001</v>
      </c>
      <c r="D415" s="2">
        <f>'PR-RAS'!E420</f>
        <v>14309995.789999999</v>
      </c>
      <c r="E415" s="2">
        <v>0</v>
      </c>
      <c r="F415" s="2">
        <v>0</v>
      </c>
      <c r="G415" s="3">
        <f t="shared" si="12"/>
        <v>18729740.24244</v>
      </c>
      <c r="H415" s="3">
        <f t="shared" si="13"/>
        <v>0.33000000007450581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32803.050000000003</v>
      </c>
      <c r="D416" s="2">
        <f>'PR-RAS'!E421</f>
        <v>23324.2</v>
      </c>
      <c r="E416" s="2">
        <v>0</v>
      </c>
      <c r="F416" s="2">
        <v>0</v>
      </c>
      <c r="G416" s="3">
        <f t="shared" si="12"/>
        <v>32972.351750000002</v>
      </c>
      <c r="H416" s="3">
        <f t="shared" si="13"/>
        <v>0.25000000000363798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192362348.26000002</v>
      </c>
      <c r="D417" s="2">
        <f>'PR-RAS'!E422</f>
        <v>211140359.15000004</v>
      </c>
      <c r="E417" s="2">
        <v>0</v>
      </c>
      <c r="F417" s="2">
        <v>0</v>
      </c>
      <c r="G417" s="3">
        <f t="shared" si="12"/>
        <v>255691515.68896002</v>
      </c>
      <c r="H417" s="3">
        <f t="shared" si="13"/>
        <v>0.41000005602836609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184677000.28999999</v>
      </c>
      <c r="D418" s="2">
        <f>'PR-RAS'!E423</f>
        <v>229690184.94000006</v>
      </c>
      <c r="E418" s="2">
        <v>0</v>
      </c>
      <c r="F418" s="2">
        <v>0</v>
      </c>
      <c r="G418" s="3">
        <f t="shared" si="12"/>
        <v>268571923.36089003</v>
      </c>
      <c r="H418" s="3">
        <f t="shared" si="13"/>
        <v>0.34999993443489075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7685347.9700000286</v>
      </c>
      <c r="D419" s="2">
        <f>'PR-RAS'!E424</f>
        <v>0</v>
      </c>
      <c r="E419" s="2">
        <v>0</v>
      </c>
      <c r="F419" s="2">
        <v>0</v>
      </c>
      <c r="G419" s="3">
        <f t="shared" si="12"/>
        <v>3212475.4514600118</v>
      </c>
      <c r="H419" s="3">
        <f t="shared" si="13"/>
        <v>2.9999971389770508E-2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18549825.790000021</v>
      </c>
      <c r="E420" s="2">
        <v>0</v>
      </c>
      <c r="F420" s="2">
        <v>0</v>
      </c>
      <c r="G420" s="3">
        <f t="shared" si="12"/>
        <v>15544754.012020018</v>
      </c>
      <c r="H420" s="3">
        <f t="shared" si="13"/>
        <v>0.20999997854232788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669259.45999999903</v>
      </c>
      <c r="D421" s="2">
        <f>'PR-RAS'!E426</f>
        <v>8179629.6999999993</v>
      </c>
      <c r="E421" s="2">
        <v>0</v>
      </c>
      <c r="F421" s="2">
        <v>0</v>
      </c>
      <c r="G421" s="3">
        <f t="shared" si="12"/>
        <v>7151977.9211999997</v>
      </c>
      <c r="H421" s="3">
        <f t="shared" si="13"/>
        <v>0.75999999977648258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5219044.6899999995</v>
      </c>
      <c r="D423" s="2">
        <f>'PR-RAS'!E428</f>
        <v>18854003.529999997</v>
      </c>
      <c r="E423" s="2">
        <v>0</v>
      </c>
      <c r="F423" s="2">
        <v>0</v>
      </c>
      <c r="G423" s="3">
        <f t="shared" si="12"/>
        <v>18115215.838499997</v>
      </c>
      <c r="H423" s="3">
        <f t="shared" si="13"/>
        <v>0.78000000305473804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1963421.25</v>
      </c>
      <c r="D424" s="2">
        <f>'PR-RAS'!E430</f>
        <v>1497735.76</v>
      </c>
      <c r="E424" s="2">
        <v>0</v>
      </c>
      <c r="F424" s="2">
        <v>0</v>
      </c>
      <c r="G424" s="3">
        <f t="shared" si="12"/>
        <v>2097611.6417099996</v>
      </c>
      <c r="H424" s="3">
        <f t="shared" si="13"/>
        <v>0.48999999999068677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5081.7700000000004</v>
      </c>
      <c r="D425" s="2">
        <f>'PR-RAS'!E431</f>
        <v>490446.11</v>
      </c>
      <c r="E425" s="2">
        <v>0</v>
      </c>
      <c r="F425" s="2">
        <v>0</v>
      </c>
      <c r="G425" s="3">
        <f t="shared" si="12"/>
        <v>418052.97175999999</v>
      </c>
      <c r="H425" s="3">
        <f t="shared" si="13"/>
        <v>0.3399999999855936</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489773.66</v>
      </c>
      <c r="E438" s="2">
        <v>0</v>
      </c>
      <c r="F438" s="2">
        <v>0</v>
      </c>
      <c r="G438" s="3">
        <f t="shared" si="12"/>
        <v>428062.17883999995</v>
      </c>
      <c r="H438" s="3">
        <f t="shared" si="13"/>
        <v>0.34000000002561137</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5081.7700000000004</v>
      </c>
      <c r="D446" s="2">
        <f>'PR-RAS'!E452</f>
        <v>672.45</v>
      </c>
      <c r="E446" s="2">
        <v>0</v>
      </c>
      <c r="F446" s="2">
        <v>0</v>
      </c>
      <c r="G446" s="3">
        <f t="shared" si="12"/>
        <v>2859.8681500000002</v>
      </c>
      <c r="H446" s="3">
        <f t="shared" si="13"/>
        <v>0.67999999999960892</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5081.7700000000004</v>
      </c>
      <c r="D447" s="2">
        <f>'PR-RAS'!E453</f>
        <v>672.45</v>
      </c>
      <c r="E447" s="2">
        <v>0</v>
      </c>
      <c r="F447" s="2">
        <v>0</v>
      </c>
      <c r="G447" s="3">
        <f t="shared" si="12"/>
        <v>2866.2948200000001</v>
      </c>
      <c r="H447" s="3">
        <f t="shared" si="13"/>
        <v>0.67999999999960892</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1958339.48</v>
      </c>
      <c r="D485" s="2">
        <f>'PR-RAS'!E491</f>
        <v>1007289.65</v>
      </c>
      <c r="E485" s="2">
        <v>0</v>
      </c>
      <c r="F485" s="2">
        <v>0</v>
      </c>
      <c r="G485" s="3">
        <f t="shared" si="12"/>
        <v>1922892.68952</v>
      </c>
      <c r="H485" s="3">
        <f t="shared" si="13"/>
        <v>0.82999999995809048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1954897.39</v>
      </c>
      <c r="D496" s="2">
        <f>'PR-RAS'!E502</f>
        <v>1007289.65</v>
      </c>
      <c r="E496" s="2">
        <v>0</v>
      </c>
      <c r="F496" s="2">
        <v>0</v>
      </c>
      <c r="G496" s="3">
        <f t="shared" si="12"/>
        <v>1964890.9615499999</v>
      </c>
      <c r="H496" s="3">
        <f t="shared" si="13"/>
        <v>0.73999999987427145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1954897.39</v>
      </c>
      <c r="D497" s="2">
        <f>'PR-RAS'!E503</f>
        <v>1007289.65</v>
      </c>
      <c r="E497" s="2">
        <v>0</v>
      </c>
      <c r="F497" s="2">
        <v>0</v>
      </c>
      <c r="G497" s="3">
        <f t="shared" si="12"/>
        <v>1968860.43824</v>
      </c>
      <c r="H497" s="3">
        <f t="shared" si="13"/>
        <v>0.73999999987427145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3442.09</v>
      </c>
      <c r="D508" s="2">
        <f>'PR-RAS'!E514</f>
        <v>0</v>
      </c>
      <c r="E508" s="2">
        <v>0</v>
      </c>
      <c r="F508" s="2">
        <v>0</v>
      </c>
      <c r="G508" s="3">
        <f t="shared" si="12"/>
        <v>1745.1396300000001</v>
      </c>
      <c r="H508" s="3">
        <f t="shared" si="13"/>
        <v>9.0000000000145519E-2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3442.09</v>
      </c>
      <c r="D509" s="2">
        <f>'PR-RAS'!E515</f>
        <v>0</v>
      </c>
      <c r="E509" s="2">
        <v>0</v>
      </c>
      <c r="F509" s="2">
        <v>0</v>
      </c>
      <c r="G509" s="3">
        <f t="shared" si="12"/>
        <v>1748.5817200000001</v>
      </c>
      <c r="H509" s="3">
        <f t="shared" si="13"/>
        <v>9.0000000000145519E-2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5903829.5300000003</v>
      </c>
      <c r="D529" s="2">
        <f>'PR-RAS'!E535</f>
        <v>2741809.56</v>
      </c>
      <c r="E529" s="2">
        <v>0</v>
      </c>
      <c r="F529" s="2">
        <v>0</v>
      </c>
      <c r="G529" s="3">
        <f t="shared" ref="G529:G836" si="14">(B529/1000)*(C529*1+D529*2)</f>
        <v>6012572.8872000007</v>
      </c>
      <c r="H529" s="3">
        <f t="shared" ref="H529:H836" si="15">ABS(C529-ROUND(C529,0))+ABS(D529-ROUND(D529,0))</f>
        <v>0.90999999968335032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660000</v>
      </c>
      <c r="E578" s="2">
        <v>0</v>
      </c>
      <c r="F578" s="2">
        <v>0</v>
      </c>
      <c r="G578" s="3">
        <f t="shared" si="14"/>
        <v>761640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660000</v>
      </c>
      <c r="E583" s="2">
        <v>0</v>
      </c>
      <c r="F583" s="2">
        <v>0</v>
      </c>
      <c r="G583" s="3">
        <f t="shared" si="14"/>
        <v>768240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660000</v>
      </c>
      <c r="E584" s="2">
        <v>0</v>
      </c>
      <c r="F584" s="2">
        <v>0</v>
      </c>
      <c r="G584" s="3">
        <f t="shared" si="14"/>
        <v>769560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5903829.5300000003</v>
      </c>
      <c r="D591" s="2">
        <f>'PR-RAS'!E597</f>
        <v>2081809.56</v>
      </c>
      <c r="E591" s="2">
        <v>0</v>
      </c>
      <c r="F591" s="2">
        <v>0</v>
      </c>
      <c r="G591" s="3">
        <f t="shared" si="14"/>
        <v>5939794.7034999998</v>
      </c>
      <c r="H591" s="3">
        <f t="shared" si="15"/>
        <v>0.90999999968335032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612610.36</v>
      </c>
      <c r="D597" s="2">
        <f>'PR-RAS'!E603</f>
        <v>612610.36</v>
      </c>
      <c r="E597" s="2">
        <v>0</v>
      </c>
      <c r="F597" s="2">
        <v>0</v>
      </c>
      <c r="G597" s="3">
        <f t="shared" si="14"/>
        <v>1095347.3236799999</v>
      </c>
      <c r="H597" s="3">
        <f t="shared" si="15"/>
        <v>0.71999999997206032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612610.36</v>
      </c>
      <c r="D598" s="2">
        <f>'PR-RAS'!E604</f>
        <v>612610.36</v>
      </c>
      <c r="E598" s="2">
        <v>0</v>
      </c>
      <c r="F598" s="2">
        <v>0</v>
      </c>
      <c r="G598" s="3">
        <f t="shared" si="14"/>
        <v>1097185.1547600001</v>
      </c>
      <c r="H598" s="3">
        <f t="shared" si="15"/>
        <v>0.71999999997206032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5291219.17</v>
      </c>
      <c r="D603" s="2">
        <f>'PR-RAS'!E609</f>
        <v>1469199.2</v>
      </c>
      <c r="E603" s="2">
        <v>0</v>
      </c>
      <c r="F603" s="2">
        <v>0</v>
      </c>
      <c r="G603" s="3">
        <f t="shared" si="14"/>
        <v>4954229.7771399999</v>
      </c>
      <c r="H603" s="3">
        <f t="shared" si="15"/>
        <v>0.36999999987892807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5291219.17</v>
      </c>
      <c r="D604" s="2">
        <f>'PR-RAS'!E610</f>
        <v>1469199.2</v>
      </c>
      <c r="E604" s="2">
        <v>0</v>
      </c>
      <c r="F604" s="2">
        <v>0</v>
      </c>
      <c r="G604" s="3">
        <f t="shared" si="14"/>
        <v>4962459.3947099997</v>
      </c>
      <c r="H604" s="3">
        <f t="shared" si="15"/>
        <v>0.36999999987892807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3940408.2800000003</v>
      </c>
      <c r="D634" s="2">
        <f>'PR-RAS'!E640</f>
        <v>1244073.8</v>
      </c>
      <c r="E634" s="2">
        <v>0</v>
      </c>
      <c r="F634" s="2">
        <v>0</v>
      </c>
      <c r="G634" s="3">
        <f t="shared" si="14"/>
        <v>4069275.8720400007</v>
      </c>
      <c r="H634" s="3">
        <f t="shared" si="15"/>
        <v>0.48000000021420419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1525945.57</v>
      </c>
      <c r="D635" s="2">
        <f>'PR-RAS'!E641</f>
        <v>0</v>
      </c>
      <c r="E635" s="2">
        <v>0</v>
      </c>
      <c r="F635" s="2">
        <v>0</v>
      </c>
      <c r="G635" s="3">
        <f t="shared" si="14"/>
        <v>967449.49138000002</v>
      </c>
      <c r="H635" s="3">
        <f t="shared" si="15"/>
        <v>0.42999999993480742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1766963.42</v>
      </c>
      <c r="E636" s="2">
        <v>0</v>
      </c>
      <c r="F636" s="2">
        <v>0</v>
      </c>
      <c r="G636" s="3">
        <f t="shared" si="14"/>
        <v>2244043.5433999998</v>
      </c>
      <c r="H636" s="3">
        <f t="shared" si="15"/>
        <v>0.41999999992549419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194325769.51000002</v>
      </c>
      <c r="D637" s="2">
        <f>'PR-RAS'!E643</f>
        <v>212638094.91000003</v>
      </c>
      <c r="E637" s="2">
        <v>0</v>
      </c>
      <c r="F637" s="2">
        <v>0</v>
      </c>
      <c r="G637" s="3">
        <f t="shared" si="14"/>
        <v>394066846.13388002</v>
      </c>
      <c r="H637" s="3">
        <f t="shared" si="15"/>
        <v>0.57999995350837708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190580829.81999999</v>
      </c>
      <c r="D638" s="2">
        <f>'PR-RAS'!E644</f>
        <v>232431994.50000006</v>
      </c>
      <c r="E638" s="2">
        <v>0</v>
      </c>
      <c r="F638" s="2">
        <v>0</v>
      </c>
      <c r="G638" s="3">
        <f t="shared" si="14"/>
        <v>417518349.5883401</v>
      </c>
      <c r="H638" s="3">
        <f t="shared" si="15"/>
        <v>0.6799999475479126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3744939.6900000274</v>
      </c>
      <c r="D639" s="2">
        <f>'PR-RAS'!E645</f>
        <v>0</v>
      </c>
      <c r="E639" s="2">
        <v>0</v>
      </c>
      <c r="F639" s="2">
        <v>0</v>
      </c>
      <c r="G639" s="3">
        <f t="shared" si="14"/>
        <v>2389271.5222200174</v>
      </c>
      <c r="H639" s="3">
        <f t="shared" si="15"/>
        <v>0.3099999725818634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19793899.590000033</v>
      </c>
      <c r="E640" s="2">
        <v>0</v>
      </c>
      <c r="F640" s="2">
        <v>0</v>
      </c>
      <c r="G640" s="3">
        <f t="shared" si="14"/>
        <v>25296603.676020045</v>
      </c>
      <c r="H640" s="3">
        <f t="shared" si="15"/>
        <v>0.40999996662139893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2195205.0299999993</v>
      </c>
      <c r="D641" s="2">
        <f>'PR-RAS'!E647</f>
        <v>6412666.2799999993</v>
      </c>
      <c r="E641" s="2">
        <v>0</v>
      </c>
      <c r="F641" s="2">
        <v>0</v>
      </c>
      <c r="G641" s="3">
        <f t="shared" si="14"/>
        <v>9613144.057599999</v>
      </c>
      <c r="H641" s="3">
        <f t="shared" si="15"/>
        <v>0.30999999865889549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5940144.7200000267</v>
      </c>
      <c r="D643" s="2">
        <f>'PR-RAS'!E649</f>
        <v>0</v>
      </c>
      <c r="E643" s="2">
        <v>0</v>
      </c>
      <c r="F643" s="2">
        <v>0</v>
      </c>
      <c r="G643" s="3">
        <f t="shared" si="14"/>
        <v>3813572.9102400173</v>
      </c>
      <c r="H643" s="3">
        <f t="shared" si="15"/>
        <v>0.27999997325241566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13381233.310000034</v>
      </c>
      <c r="E644" s="2">
        <v>0</v>
      </c>
      <c r="F644" s="2">
        <v>0</v>
      </c>
      <c r="G644" s="3">
        <f t="shared" si="14"/>
        <v>17208266.036660045</v>
      </c>
      <c r="H644" s="3">
        <f t="shared" si="15"/>
        <v>0.31000003404915333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6026502.3300000001</v>
      </c>
      <c r="D645" s="2">
        <f>'PR-RAS'!E651</f>
        <v>85199.44</v>
      </c>
      <c r="E645" s="2">
        <v>0</v>
      </c>
      <c r="F645" s="2">
        <v>0</v>
      </c>
      <c r="G645" s="3">
        <f t="shared" si="14"/>
        <v>3990804.3792400002</v>
      </c>
      <c r="H645" s="3">
        <f t="shared" si="15"/>
        <v>0.77000000007683411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21075019.920000002</v>
      </c>
      <c r="D646" s="2">
        <f>'PR-RAS'!E653</f>
        <v>27900074.870000001</v>
      </c>
      <c r="E646" s="2">
        <v>0</v>
      </c>
      <c r="F646" s="2">
        <v>0</v>
      </c>
      <c r="G646" s="3">
        <f t="shared" si="14"/>
        <v>49584484.430699997</v>
      </c>
      <c r="H646" s="3">
        <f t="shared" si="15"/>
        <v>0.20999999716877937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158152685.06999999</v>
      </c>
      <c r="D647" s="2">
        <f>'PR-RAS'!E654</f>
        <v>159730336.86000001</v>
      </c>
      <c r="E647" s="2">
        <v>0</v>
      </c>
      <c r="F647" s="2">
        <v>0</v>
      </c>
      <c r="G647" s="3">
        <f t="shared" si="14"/>
        <v>308538229.77834004</v>
      </c>
      <c r="H647" s="3">
        <f t="shared" si="15"/>
        <v>0.20999997854232788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151250302.24000001</v>
      </c>
      <c r="D648" s="2">
        <f>'PR-RAS'!E655</f>
        <v>164909314.52000001</v>
      </c>
      <c r="E648" s="2">
        <v>0</v>
      </c>
      <c r="F648" s="2">
        <v>0</v>
      </c>
      <c r="G648" s="3">
        <f t="shared" si="14"/>
        <v>311251598.53816003</v>
      </c>
      <c r="H648" s="3">
        <f t="shared" si="15"/>
        <v>0.7199999988079071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27977402.75</v>
      </c>
      <c r="D649" s="2">
        <f>'PR-RAS'!E656</f>
        <v>22721097.210000008</v>
      </c>
      <c r="E649" s="2">
        <v>0</v>
      </c>
      <c r="F649" s="2">
        <v>0</v>
      </c>
      <c r="G649" s="3">
        <f t="shared" si="14"/>
        <v>47575898.966160014</v>
      </c>
      <c r="H649" s="3">
        <f t="shared" si="15"/>
        <v>0.46000000834465027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167</v>
      </c>
      <c r="D650" s="2">
        <f>'PR-RAS'!E657</f>
        <v>162</v>
      </c>
      <c r="E650" s="2">
        <v>0</v>
      </c>
      <c r="F650" s="2">
        <v>0</v>
      </c>
      <c r="G650" s="3">
        <f t="shared" si="14"/>
        <v>318.65899999999999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4401</v>
      </c>
      <c r="D651" s="2">
        <f>'PR-RAS'!E658</f>
        <v>4525</v>
      </c>
      <c r="E651" s="2">
        <v>0</v>
      </c>
      <c r="F651" s="2">
        <v>0</v>
      </c>
      <c r="G651" s="3">
        <f t="shared" si="14"/>
        <v>8743.15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132</v>
      </c>
      <c r="D652" s="2">
        <f>'PR-RAS'!E659</f>
        <v>128</v>
      </c>
      <c r="E652" s="2">
        <v>0</v>
      </c>
      <c r="F652" s="2">
        <v>0</v>
      </c>
      <c r="G652" s="3">
        <f t="shared" si="14"/>
        <v>252.58800000000002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3902</v>
      </c>
      <c r="D653" s="2">
        <f>'PR-RAS'!E660</f>
        <v>4035</v>
      </c>
      <c r="E653" s="2">
        <v>0</v>
      </c>
      <c r="F653" s="2">
        <v>0</v>
      </c>
      <c r="G653" s="3">
        <f t="shared" si="14"/>
        <v>7805.7440000000006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5682807.04</v>
      </c>
      <c r="D654" s="2">
        <f>'PR-RAS'!E661</f>
        <v>6157471.0899999999</v>
      </c>
      <c r="E654" s="2">
        <v>0</v>
      </c>
      <c r="F654" s="2">
        <v>0</v>
      </c>
      <c r="G654" s="3">
        <f t="shared" si="14"/>
        <v>11752530.240660001</v>
      </c>
      <c r="H654" s="3">
        <f t="shared" si="15"/>
        <v>0.12999999988824129</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42166.91</v>
      </c>
      <c r="E656" s="2">
        <v>0</v>
      </c>
      <c r="F656" s="2">
        <v>0</v>
      </c>
      <c r="G656" s="3">
        <f t="shared" ref="G656:G657" si="16">(B656/1000)*(C656*1+D656*2)</f>
        <v>55238.652100000007</v>
      </c>
      <c r="H656" s="3">
        <f t="shared" ref="H656:H657" si="17">ABS(C656-ROUND(C656,0))+ABS(D656-ROUND(D656,0))</f>
        <v>8.999999999650754E-2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1605699</v>
      </c>
      <c r="D658" s="2">
        <f>'PR-RAS'!E665</f>
        <v>1742164.16</v>
      </c>
      <c r="E658" s="2">
        <v>0</v>
      </c>
      <c r="F658" s="2">
        <v>0</v>
      </c>
      <c r="G658" s="3">
        <f t="shared" si="14"/>
        <v>3344147.9492400005</v>
      </c>
      <c r="H658" s="3">
        <f t="shared" si="15"/>
        <v>0.15999999991618097</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28.54</v>
      </c>
      <c r="D659" s="2">
        <f>'PR-RAS'!E666</f>
        <v>1335.79</v>
      </c>
      <c r="E659" s="2">
        <v>0</v>
      </c>
      <c r="F659" s="2">
        <v>0</v>
      </c>
      <c r="G659" s="3">
        <f>(B659/1000)*(C659*1+D659*2)</f>
        <v>1776.67896</v>
      </c>
      <c r="H659" s="3">
        <f>ABS(C659-ROUND(C659,0))+ABS(D659-ROUND(D659,0))</f>
        <v>0.67000000000003723</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5601737.6399999997</v>
      </c>
      <c r="D662" s="2">
        <f>'PR-RAS'!E669</f>
        <v>6236885.5700000003</v>
      </c>
      <c r="E662" s="2">
        <v>0</v>
      </c>
      <c r="F662" s="2">
        <v>0</v>
      </c>
      <c r="G662" s="3">
        <f t="shared" si="14"/>
        <v>11947911.303580001</v>
      </c>
      <c r="H662" s="3">
        <f t="shared" si="15"/>
        <v>0.7900000000372529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3653.1</v>
      </c>
      <c r="D663" s="2">
        <f>'PR-RAS'!E670</f>
        <v>0</v>
      </c>
      <c r="E663" s="2">
        <v>0</v>
      </c>
      <c r="F663" s="2">
        <v>0</v>
      </c>
      <c r="G663" s="3">
        <f t="shared" si="14"/>
        <v>2418.3522000000003</v>
      </c>
      <c r="H663" s="3">
        <f t="shared" si="15"/>
        <v>9.9999999999909051E-2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13680.78</v>
      </c>
      <c r="D664" s="2">
        <f>'PR-RAS'!E671</f>
        <v>742.35</v>
      </c>
      <c r="E664" s="2">
        <v>0</v>
      </c>
      <c r="F664" s="2">
        <v>0</v>
      </c>
      <c r="G664" s="3">
        <f t="shared" si="14"/>
        <v>10054.713240000001</v>
      </c>
      <c r="H664" s="3">
        <f t="shared" si="15"/>
        <v>0.5699999999993679</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746.76</v>
      </c>
      <c r="E665" s="2">
        <v>0</v>
      </c>
      <c r="F665" s="2">
        <v>0</v>
      </c>
      <c r="G665" s="3">
        <f t="shared" si="14"/>
        <v>991.69728000000009</v>
      </c>
      <c r="H665" s="3">
        <f t="shared" si="15"/>
        <v>0.24000000000000909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3921783.84</v>
      </c>
      <c r="D666" s="2">
        <f>'PR-RAS'!E673</f>
        <v>5464914.9400000004</v>
      </c>
      <c r="E666" s="2">
        <v>0</v>
      </c>
      <c r="F666" s="2">
        <v>0</v>
      </c>
      <c r="G666" s="3">
        <f t="shared" si="14"/>
        <v>9876323.1238000002</v>
      </c>
      <c r="H666" s="3">
        <f t="shared" si="15"/>
        <v>0.21999999973922968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215089.98</v>
      </c>
      <c r="D668" s="2">
        <f>'PR-RAS'!E675</f>
        <v>266375.53999999998</v>
      </c>
      <c r="E668" s="2">
        <v>0</v>
      </c>
      <c r="F668" s="2">
        <v>0</v>
      </c>
      <c r="G668" s="3">
        <f t="shared" si="14"/>
        <v>498809.98702</v>
      </c>
      <c r="H668" s="3">
        <f t="shared" si="15"/>
        <v>0.48000000001047738</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324117.02</v>
      </c>
      <c r="D669" s="2">
        <f>'PR-RAS'!E676</f>
        <v>363903.43</v>
      </c>
      <c r="E669" s="2">
        <v>0</v>
      </c>
      <c r="F669" s="2">
        <v>0</v>
      </c>
      <c r="G669" s="3">
        <f t="shared" si="14"/>
        <v>702685.15183999995</v>
      </c>
      <c r="H669" s="3">
        <f t="shared" si="15"/>
        <v>0.45000000001164153</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548548.56000000006</v>
      </c>
      <c r="D670" s="2">
        <f>'PR-RAS'!E677</f>
        <v>576113.64</v>
      </c>
      <c r="E670" s="2">
        <v>0</v>
      </c>
      <c r="F670" s="2">
        <v>0</v>
      </c>
      <c r="G670" s="3">
        <f t="shared" si="14"/>
        <v>1137819.0369600002</v>
      </c>
      <c r="H670" s="3">
        <f t="shared" si="15"/>
        <v>0.79999999993015081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196453.36</v>
      </c>
      <c r="D671" s="2">
        <f>'PR-RAS'!E678</f>
        <v>61997.52</v>
      </c>
      <c r="E671" s="2">
        <v>0</v>
      </c>
      <c r="F671" s="2">
        <v>0</v>
      </c>
      <c r="G671" s="3">
        <f t="shared" si="14"/>
        <v>214700.42799999999</v>
      </c>
      <c r="H671" s="3">
        <f t="shared" si="15"/>
        <v>0.83999999998923158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1390</v>
      </c>
      <c r="D673" s="2">
        <f>'PR-RAS'!E680</f>
        <v>0</v>
      </c>
      <c r="E673" s="2">
        <v>0</v>
      </c>
      <c r="F673" s="2">
        <v>0</v>
      </c>
      <c r="G673" s="3">
        <f t="shared" si="14"/>
        <v>934.08</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37491.589999999997</v>
      </c>
      <c r="D674" s="2">
        <f>'PR-RAS'!E681</f>
        <v>0</v>
      </c>
      <c r="E674" s="2">
        <v>0</v>
      </c>
      <c r="F674" s="2">
        <v>0</v>
      </c>
      <c r="G674" s="3">
        <f t="shared" si="14"/>
        <v>25231.840069999998</v>
      </c>
      <c r="H674" s="3">
        <f t="shared" si="15"/>
        <v>0.41000000000349246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78398291.019999996</v>
      </c>
      <c r="D676" s="2">
        <f>'PR-RAS'!E683</f>
        <v>85174371.150000006</v>
      </c>
      <c r="E676" s="2">
        <v>0</v>
      </c>
      <c r="F676" s="2">
        <v>0</v>
      </c>
      <c r="G676" s="3">
        <f t="shared" si="14"/>
        <v>167904247.491</v>
      </c>
      <c r="H676" s="3">
        <f t="shared" si="15"/>
        <v>0.17000000178813934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2012062.5</v>
      </c>
      <c r="D677" s="2">
        <f>'PR-RAS'!E684</f>
        <v>1903157.26</v>
      </c>
      <c r="E677" s="2">
        <v>0</v>
      </c>
      <c r="F677" s="2">
        <v>0</v>
      </c>
      <c r="G677" s="3">
        <f t="shared" si="14"/>
        <v>3933222.86552</v>
      </c>
      <c r="H677" s="3">
        <f t="shared" si="15"/>
        <v>0.76000000000931323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697839.56</v>
      </c>
      <c r="D678" s="2">
        <f>'PR-RAS'!E685</f>
        <v>597142.81000000006</v>
      </c>
      <c r="E678" s="2">
        <v>0</v>
      </c>
      <c r="F678" s="2">
        <v>0</v>
      </c>
      <c r="G678" s="3">
        <f t="shared" si="14"/>
        <v>1280968.7468600003</v>
      </c>
      <c r="H678" s="3">
        <f t="shared" si="15"/>
        <v>0.62999999988824129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72707.17</v>
      </c>
      <c r="D679" s="2">
        <f>'PR-RAS'!E686</f>
        <v>160856.54</v>
      </c>
      <c r="E679" s="2">
        <v>0</v>
      </c>
      <c r="F679" s="2">
        <v>0</v>
      </c>
      <c r="G679" s="3">
        <f t="shared" si="14"/>
        <v>267416.92950000003</v>
      </c>
      <c r="H679" s="3">
        <f t="shared" si="15"/>
        <v>0.6299999999901047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7558357.1299999999</v>
      </c>
      <c r="D695" s="2">
        <f>'PR-RAS'!E702</f>
        <v>2971373.41</v>
      </c>
      <c r="E695" s="2">
        <v>0</v>
      </c>
      <c r="F695" s="2">
        <v>0</v>
      </c>
      <c r="G695" s="3">
        <f t="shared" si="14"/>
        <v>9369766.1412999984</v>
      </c>
      <c r="H695" s="3">
        <f t="shared" si="15"/>
        <v>0.5400000000372529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7968</v>
      </c>
      <c r="D696" s="2">
        <f>'PR-RAS'!E703</f>
        <v>7968</v>
      </c>
      <c r="E696" s="2">
        <v>0</v>
      </c>
      <c r="F696" s="2">
        <v>0</v>
      </c>
      <c r="G696" s="3">
        <f t="shared" si="14"/>
        <v>16613.28</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67775.199999999997</v>
      </c>
      <c r="D697" s="2">
        <f>'PR-RAS'!E704</f>
        <v>270383.62</v>
      </c>
      <c r="E697" s="2">
        <v>0</v>
      </c>
      <c r="F697" s="2">
        <v>0</v>
      </c>
      <c r="G697" s="3">
        <f t="shared" si="14"/>
        <v>423545.53823999991</v>
      </c>
      <c r="H697" s="3">
        <f t="shared" si="15"/>
        <v>0.58000000000174623</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286553.87</v>
      </c>
      <c r="D698" s="2">
        <f>'PR-RAS'!E705</f>
        <v>153186.76999999999</v>
      </c>
      <c r="E698" s="2">
        <v>0</v>
      </c>
      <c r="F698" s="2">
        <v>0</v>
      </c>
      <c r="G698" s="3">
        <f t="shared" si="14"/>
        <v>413270.40476999991</v>
      </c>
      <c r="H698" s="3">
        <f t="shared" si="15"/>
        <v>0.36000000001513399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995951.45</v>
      </c>
      <c r="D699" s="2">
        <f>'PR-RAS'!E706</f>
        <v>14057734.550000001</v>
      </c>
      <c r="E699" s="2">
        <v>0</v>
      </c>
      <c r="F699" s="2">
        <v>0</v>
      </c>
      <c r="G699" s="3">
        <f t="shared" si="14"/>
        <v>20319771.543899998</v>
      </c>
      <c r="H699" s="3">
        <f t="shared" si="15"/>
        <v>0.89999999920837581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16425.48</v>
      </c>
      <c r="D704" s="2">
        <f>'PR-RAS'!E711</f>
        <v>11567.41</v>
      </c>
      <c r="E704" s="2">
        <v>0</v>
      </c>
      <c r="F704" s="2">
        <v>0</v>
      </c>
      <c r="G704" s="3">
        <f t="shared" ref="G704:G707" si="20">(B704/1000)*(C704*1+D704*2)</f>
        <v>27810.890900000002</v>
      </c>
      <c r="H704" s="3">
        <f t="shared" ref="H704:H707" si="21">ABS(C704-ROUND(C704,0))+ABS(D704-ROUND(D704,0))</f>
        <v>0.88999999999941792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7922577.4800000004</v>
      </c>
      <c r="D717" s="2">
        <f>'PR-RAS'!E724</f>
        <v>6994173.9299999997</v>
      </c>
      <c r="E717" s="2">
        <v>0</v>
      </c>
      <c r="F717" s="2">
        <v>0</v>
      </c>
      <c r="G717" s="3">
        <f t="shared" si="14"/>
        <v>15688222.543439999</v>
      </c>
      <c r="H717" s="3">
        <f t="shared" si="15"/>
        <v>0.55000000074505806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72561.100000000006</v>
      </c>
      <c r="D719" s="2">
        <f>'PR-RAS'!E726</f>
        <v>35360.74</v>
      </c>
      <c r="E719" s="2">
        <v>0</v>
      </c>
      <c r="F719" s="2">
        <v>0</v>
      </c>
      <c r="G719" s="3">
        <f t="shared" si="14"/>
        <v>102876.89244000001</v>
      </c>
      <c r="H719" s="3">
        <f t="shared" si="15"/>
        <v>0.36000000000785803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287431.57</v>
      </c>
      <c r="D725" s="2">
        <f>'PR-RAS'!E732</f>
        <v>393928.81</v>
      </c>
      <c r="E725" s="2">
        <v>0</v>
      </c>
      <c r="F725" s="2">
        <v>0</v>
      </c>
      <c r="G725" s="3">
        <f t="shared" si="14"/>
        <v>778509.37355999998</v>
      </c>
      <c r="H725" s="3">
        <f t="shared" si="15"/>
        <v>0.61999999999534339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187715.89</v>
      </c>
      <c r="D726" s="2">
        <f>'PR-RAS'!E733</f>
        <v>185442.5</v>
      </c>
      <c r="E726" s="2">
        <v>0</v>
      </c>
      <c r="F726" s="2">
        <v>0</v>
      </c>
      <c r="G726" s="3">
        <f t="shared" si="14"/>
        <v>404985.64525</v>
      </c>
      <c r="H726" s="3">
        <f t="shared" si="15"/>
        <v>0.60999999998603016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4222762.17</v>
      </c>
      <c r="D727" s="2">
        <f>'PR-RAS'!E734</f>
        <v>4357888.3899999997</v>
      </c>
      <c r="E727" s="2">
        <v>0</v>
      </c>
      <c r="F727" s="2">
        <v>0</v>
      </c>
      <c r="G727" s="3">
        <f t="shared" si="14"/>
        <v>9393379.2776999995</v>
      </c>
      <c r="H727" s="3">
        <f t="shared" si="15"/>
        <v>0.55999999959021807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209699.58</v>
      </c>
      <c r="D729" s="2">
        <f>'PR-RAS'!E736</f>
        <v>247451.01</v>
      </c>
      <c r="E729" s="2">
        <v>0</v>
      </c>
      <c r="F729" s="2">
        <v>0</v>
      </c>
      <c r="G729" s="3">
        <f t="shared" si="14"/>
        <v>512949.96479999996</v>
      </c>
      <c r="H729" s="3">
        <f t="shared" si="15"/>
        <v>0.43000000002211891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95134.22</v>
      </c>
      <c r="D730" s="2">
        <f>'PR-RAS'!E737</f>
        <v>105542.25</v>
      </c>
      <c r="E730" s="2">
        <v>0</v>
      </c>
      <c r="F730" s="2">
        <v>0</v>
      </c>
      <c r="G730" s="3">
        <f t="shared" si="14"/>
        <v>223233.44687999997</v>
      </c>
      <c r="H730" s="3">
        <f t="shared" si="15"/>
        <v>0.47000000000116415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1002585.61</v>
      </c>
      <c r="D731" s="2">
        <f>'PR-RAS'!E738</f>
        <v>1019185.62</v>
      </c>
      <c r="E731" s="2">
        <v>0</v>
      </c>
      <c r="F731" s="2">
        <v>0</v>
      </c>
      <c r="G731" s="3">
        <f t="shared" si="14"/>
        <v>2219898.5005000001</v>
      </c>
      <c r="H731" s="3">
        <f t="shared" si="15"/>
        <v>0.77000000001862645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108159.3</v>
      </c>
      <c r="D732" s="2">
        <f>'PR-RAS'!E739</f>
        <v>15660.93</v>
      </c>
      <c r="E732" s="2">
        <v>0</v>
      </c>
      <c r="F732" s="2">
        <v>0</v>
      </c>
      <c r="G732" s="3">
        <f t="shared" si="14"/>
        <v>101960.72796</v>
      </c>
      <c r="H732" s="3">
        <f t="shared" si="15"/>
        <v>0.37000000000261934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251388.98</v>
      </c>
      <c r="D733" s="2">
        <f>'PR-RAS'!E740</f>
        <v>268403.78999999998</v>
      </c>
      <c r="E733" s="2">
        <v>0</v>
      </c>
      <c r="F733" s="2">
        <v>0</v>
      </c>
      <c r="G733" s="3">
        <f t="shared" si="14"/>
        <v>576959.88191999996</v>
      </c>
      <c r="H733" s="3">
        <f t="shared" si="15"/>
        <v>0.23000000001047738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165790.82</v>
      </c>
      <c r="D734" s="2">
        <f>'PR-RAS'!E741</f>
        <v>150728.79999999999</v>
      </c>
      <c r="E734" s="2">
        <v>0</v>
      </c>
      <c r="F734" s="2">
        <v>0</v>
      </c>
      <c r="G734" s="3">
        <f t="shared" si="14"/>
        <v>342493.09185999999</v>
      </c>
      <c r="H734" s="3">
        <f t="shared" si="15"/>
        <v>0.38000000000465661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48281.22</v>
      </c>
      <c r="D735" s="2">
        <f>'PR-RAS'!E742</f>
        <v>32559.73</v>
      </c>
      <c r="E735" s="2">
        <v>0</v>
      </c>
      <c r="F735" s="2">
        <v>0</v>
      </c>
      <c r="G735" s="3">
        <f t="shared" si="14"/>
        <v>83236.099119999999</v>
      </c>
      <c r="H735" s="3">
        <f t="shared" si="15"/>
        <v>0.49000000000160071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9453.1299999999992</v>
      </c>
      <c r="D736" s="2">
        <f>'PR-RAS'!E743</f>
        <v>22762.78</v>
      </c>
      <c r="E736" s="2">
        <v>0</v>
      </c>
      <c r="F736" s="2">
        <v>0</v>
      </c>
      <c r="G736" s="3">
        <f t="shared" ref="G736:G737" si="28">(B736/1000)*(C736*1+D736*2)</f>
        <v>40409.337149999992</v>
      </c>
      <c r="H736" s="3">
        <f t="shared" ref="H736:H737" si="29">ABS(C736-ROUND(C736,0))+ABS(D736-ROUND(D736,0))</f>
        <v>0.3500000000003638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37942.14</v>
      </c>
      <c r="D737" s="2">
        <f>'PR-RAS'!E744</f>
        <v>91434.45</v>
      </c>
      <c r="E737" s="2">
        <v>0</v>
      </c>
      <c r="F737" s="2">
        <v>0</v>
      </c>
      <c r="G737" s="3">
        <f t="shared" si="28"/>
        <v>162516.92543999999</v>
      </c>
      <c r="H737" s="3">
        <f t="shared" si="29"/>
        <v>0.58999999999650754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24247.05</v>
      </c>
      <c r="D750" s="2">
        <f>'PR-RAS'!E757</f>
        <v>19321.560000000001</v>
      </c>
      <c r="E750" s="2">
        <v>0</v>
      </c>
      <c r="F750" s="2">
        <v>0</v>
      </c>
      <c r="G750" s="3">
        <f t="shared" si="14"/>
        <v>47104.737329999996</v>
      </c>
      <c r="H750" s="3">
        <f t="shared" si="15"/>
        <v>0.48999999999796273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261358.66</v>
      </c>
      <c r="D753" s="2">
        <f>'PR-RAS'!E760</f>
        <v>262877.25</v>
      </c>
      <c r="E753" s="2">
        <v>0</v>
      </c>
      <c r="F753" s="2">
        <v>0</v>
      </c>
      <c r="G753" s="3">
        <f t="shared" si="14"/>
        <v>591909.09632000001</v>
      </c>
      <c r="H753" s="3">
        <f t="shared" si="15"/>
        <v>0.58999999999650754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1.74</v>
      </c>
      <c r="D755" s="2">
        <f>'PR-RAS'!E762</f>
        <v>0</v>
      </c>
      <c r="E755" s="2">
        <v>0</v>
      </c>
      <c r="F755" s="2">
        <v>0</v>
      </c>
      <c r="G755" s="3">
        <f t="shared" si="14"/>
        <v>1.31196</v>
      </c>
      <c r="H755" s="3">
        <f t="shared" si="15"/>
        <v>0.26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638349.92000000004</v>
      </c>
      <c r="D770" s="2">
        <f>'PR-RAS'!E777</f>
        <v>923321.12</v>
      </c>
      <c r="E770" s="2">
        <v>0</v>
      </c>
      <c r="F770" s="2">
        <v>0</v>
      </c>
      <c r="G770" s="3">
        <f t="shared" si="14"/>
        <v>1910958.9710400002</v>
      </c>
      <c r="H770" s="3">
        <f t="shared" si="15"/>
        <v>0.19999999995343387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148048.60999999999</v>
      </c>
      <c r="D771" s="2">
        <f>'PR-RAS'!E778</f>
        <v>204444.86</v>
      </c>
      <c r="E771" s="2">
        <v>0</v>
      </c>
      <c r="F771" s="2">
        <v>0</v>
      </c>
      <c r="G771" s="3">
        <f t="shared" si="14"/>
        <v>428842.51409999997</v>
      </c>
      <c r="H771" s="3">
        <f t="shared" si="15"/>
        <v>0.53000000002793968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46.45</v>
      </c>
      <c r="D773" s="2">
        <f>'PR-RAS'!E780</f>
        <v>46.45</v>
      </c>
      <c r="E773" s="2">
        <v>0</v>
      </c>
      <c r="F773" s="2">
        <v>0</v>
      </c>
      <c r="G773" s="3">
        <f t="shared" si="14"/>
        <v>107.57820000000002</v>
      </c>
      <c r="H773" s="3">
        <f t="shared" si="15"/>
        <v>0.90000000000000568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3000</v>
      </c>
      <c r="D774" s="2">
        <f>'PR-RAS'!E781</f>
        <v>5000</v>
      </c>
      <c r="E774" s="2">
        <v>0</v>
      </c>
      <c r="F774" s="2">
        <v>0</v>
      </c>
      <c r="G774" s="3">
        <f t="shared" si="14"/>
        <v>10049</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5092.8999999999996</v>
      </c>
      <c r="D775" s="2">
        <f>'PR-RAS'!E782</f>
        <v>92.9</v>
      </c>
      <c r="E775" s="2">
        <v>0</v>
      </c>
      <c r="F775" s="2">
        <v>0</v>
      </c>
      <c r="G775" s="3">
        <f t="shared" si="14"/>
        <v>4085.7138</v>
      </c>
      <c r="H775" s="3">
        <f t="shared" si="15"/>
        <v>0.20000000000035811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214967.89</v>
      </c>
      <c r="D781" s="2">
        <f>'PR-RAS'!E788</f>
        <v>247952.27</v>
      </c>
      <c r="E781" s="2">
        <v>0</v>
      </c>
      <c r="F781" s="2">
        <v>0</v>
      </c>
      <c r="G781" s="3">
        <f t="shared" si="14"/>
        <v>554480.49540000001</v>
      </c>
      <c r="H781" s="3">
        <f t="shared" si="15"/>
        <v>0.37999999997555278</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20000</v>
      </c>
      <c r="D782" s="2">
        <f>'PR-RAS'!E789</f>
        <v>182255</v>
      </c>
      <c r="E782" s="2">
        <v>0</v>
      </c>
      <c r="F782" s="2">
        <v>0</v>
      </c>
      <c r="G782" s="3">
        <f t="shared" si="14"/>
        <v>300302.31</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41350.21</v>
      </c>
      <c r="D811" s="2">
        <f>'PR-RAS'!E818</f>
        <v>0</v>
      </c>
      <c r="E811" s="2">
        <v>0</v>
      </c>
      <c r="F811" s="2">
        <v>0</v>
      </c>
      <c r="G811" s="3">
        <f t="shared" si="14"/>
        <v>33493.670100000003</v>
      </c>
      <c r="H811" s="3">
        <f t="shared" si="15"/>
        <v>0.20999999999912689</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4369.7</v>
      </c>
      <c r="D836" s="2">
        <f>'PR-RAS'!E843</f>
        <v>5697.63</v>
      </c>
      <c r="E836" s="2">
        <v>0</v>
      </c>
      <c r="F836" s="2">
        <v>0</v>
      </c>
      <c r="G836" s="3">
        <f t="shared" si="14"/>
        <v>13163.741599999999</v>
      </c>
      <c r="H836" s="3">
        <f t="shared" si="15"/>
        <v>0.67000000000007276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321.02</v>
      </c>
      <c r="D837" s="2">
        <f>'PR-RAS'!E844</f>
        <v>1370.05</v>
      </c>
      <c r="E837" s="2">
        <v>0</v>
      </c>
      <c r="F837" s="2">
        <v>0</v>
      </c>
      <c r="G837" s="3">
        <f t="shared" ref="G837:G1010" si="34">(B837/1000)*(C837*1+D837*2)</f>
        <v>2559.0963199999997</v>
      </c>
      <c r="H837" s="3">
        <f t="shared" ref="H837:H1095" si="35">ABS(C837-ROUND(C837,0))+ABS(D837-ROUND(D837,0))</f>
        <v>6.9999999999936335E-2</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241439.54</v>
      </c>
      <c r="D839" s="2">
        <f>'PR-RAS'!E846</f>
        <v>284071.81</v>
      </c>
      <c r="E839" s="2">
        <v>0</v>
      </c>
      <c r="F839" s="2">
        <v>0</v>
      </c>
      <c r="G839" s="3">
        <f t="shared" si="34"/>
        <v>678430.68807999999</v>
      </c>
      <c r="H839" s="3">
        <f t="shared" si="35"/>
        <v>0.64999999999417923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252714.22</v>
      </c>
      <c r="D843" s="2">
        <f>'PR-RAS'!E850</f>
        <v>465162.14</v>
      </c>
      <c r="E843" s="2">
        <v>0</v>
      </c>
      <c r="F843" s="2">
        <v>0</v>
      </c>
      <c r="G843" s="3">
        <f t="shared" si="34"/>
        <v>996118.41700000002</v>
      </c>
      <c r="H843" s="3">
        <f t="shared" si="35"/>
        <v>0.36000000001513399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3975480.54</v>
      </c>
      <c r="D844" s="2">
        <f>'PR-RAS'!E851</f>
        <v>4076560.93</v>
      </c>
      <c r="E844" s="2">
        <v>0</v>
      </c>
      <c r="F844" s="2">
        <v>0</v>
      </c>
      <c r="G844" s="3">
        <f t="shared" si="34"/>
        <v>10224411.8232</v>
      </c>
      <c r="H844" s="3">
        <f t="shared" si="35"/>
        <v>0.52999999979510903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99312.79</v>
      </c>
      <c r="D846" s="2">
        <f>'PR-RAS'!E853</f>
        <v>83412.69</v>
      </c>
      <c r="E846" s="2">
        <v>0</v>
      </c>
      <c r="F846" s="2">
        <v>0</v>
      </c>
      <c r="G846" s="3">
        <f t="shared" si="34"/>
        <v>224886.75364999997</v>
      </c>
      <c r="H846" s="3">
        <f t="shared" si="35"/>
        <v>0.52000000000407454</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7596.96</v>
      </c>
      <c r="D847" s="2">
        <f>'PR-RAS'!E854</f>
        <v>8322.18</v>
      </c>
      <c r="E847" s="2">
        <v>0</v>
      </c>
      <c r="F847" s="2">
        <v>0</v>
      </c>
      <c r="G847" s="3">
        <f t="shared" si="34"/>
        <v>20508.156719999999</v>
      </c>
      <c r="H847" s="3">
        <f t="shared" si="35"/>
        <v>0.22000000000025466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880434.49</v>
      </c>
      <c r="D848" s="2">
        <f>'PR-RAS'!E855</f>
        <v>848929.16</v>
      </c>
      <c r="E848" s="2">
        <v>0</v>
      </c>
      <c r="F848" s="2">
        <v>0</v>
      </c>
      <c r="G848" s="3">
        <f t="shared" si="34"/>
        <v>2183814.0100699998</v>
      </c>
      <c r="H848" s="3">
        <f t="shared" si="35"/>
        <v>0.65000000002328306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5687.97</v>
      </c>
      <c r="D849" s="2">
        <f>'PR-RAS'!E856</f>
        <v>6800</v>
      </c>
      <c r="E849" s="2">
        <v>0</v>
      </c>
      <c r="F849" s="2">
        <v>0</v>
      </c>
      <c r="G849" s="3">
        <f t="shared" si="34"/>
        <v>16356.198560000001</v>
      </c>
      <c r="H849" s="3">
        <f t="shared" si="35"/>
        <v>2.9999999999745341E-2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297966.03999999998</v>
      </c>
      <c r="E850" s="2">
        <v>0</v>
      </c>
      <c r="F850" s="2">
        <v>0</v>
      </c>
      <c r="G850" s="3">
        <f t="shared" si="34"/>
        <v>505946.33591999992</v>
      </c>
      <c r="H850" s="3">
        <f t="shared" si="35"/>
        <v>3.9999999979045242E-2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489773.66</v>
      </c>
      <c r="E871" s="2">
        <v>0</v>
      </c>
      <c r="F871" s="2">
        <v>0</v>
      </c>
      <c r="G871" s="3">
        <f t="shared" si="34"/>
        <v>852206.16839999997</v>
      </c>
      <c r="H871" s="3">
        <f t="shared" si="35"/>
        <v>0.34000000002561137</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5081.7700000000004</v>
      </c>
      <c r="D876" s="2">
        <f>'PR-RAS'!E883</f>
        <v>672.45</v>
      </c>
      <c r="E876" s="2">
        <v>0</v>
      </c>
      <c r="F876" s="2">
        <v>0</v>
      </c>
      <c r="G876" s="3">
        <f t="shared" si="34"/>
        <v>5623.3362500000003</v>
      </c>
      <c r="H876" s="3">
        <f t="shared" si="35"/>
        <v>0.67999999999960892</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498586.14</v>
      </c>
      <c r="D905" s="2">
        <f>'PR-RAS'!E912</f>
        <v>1007289.65</v>
      </c>
      <c r="E905" s="2">
        <v>0</v>
      </c>
      <c r="F905" s="2">
        <v>0</v>
      </c>
      <c r="G905" s="3">
        <f t="shared" si="34"/>
        <v>2271901.5577600002</v>
      </c>
      <c r="H905" s="3">
        <f t="shared" si="35"/>
        <v>0.48999999999068677</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1456311.25</v>
      </c>
      <c r="D906" s="2">
        <f>'PR-RAS'!E913</f>
        <v>0</v>
      </c>
      <c r="E906" s="2">
        <v>0</v>
      </c>
      <c r="F906" s="2">
        <v>0</v>
      </c>
      <c r="G906" s="3">
        <f t="shared" si="34"/>
        <v>1317961.6812500001</v>
      </c>
      <c r="H906" s="3">
        <f t="shared" si="35"/>
        <v>0.25</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3442.09</v>
      </c>
      <c r="D920" s="2">
        <f>'PR-RAS'!E927</f>
        <v>0</v>
      </c>
      <c r="E920" s="2">
        <v>0</v>
      </c>
      <c r="F920" s="2">
        <v>0</v>
      </c>
      <c r="G920" s="3">
        <f t="shared" si="34"/>
        <v>3163.2807100000005</v>
      </c>
      <c r="H920" s="3">
        <f t="shared" si="35"/>
        <v>9.0000000000145519E-2</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612610.36</v>
      </c>
      <c r="D967" s="2">
        <f>'PR-RAS'!E974</f>
        <v>612610.36</v>
      </c>
      <c r="E967" s="2">
        <v>0</v>
      </c>
      <c r="F967" s="2">
        <v>0</v>
      </c>
      <c r="G967" s="3">
        <f t="shared" si="34"/>
        <v>1775344.8232800001</v>
      </c>
      <c r="H967" s="3">
        <f t="shared" si="35"/>
        <v>0.71999999997206032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4567437.79</v>
      </c>
      <c r="D973" s="2">
        <f>'PR-RAS'!E980</f>
        <v>588764.65</v>
      </c>
      <c r="E973" s="2">
        <v>0</v>
      </c>
      <c r="F973" s="2">
        <v>0</v>
      </c>
      <c r="G973" s="3">
        <f t="shared" si="34"/>
        <v>5584108.0114799999</v>
      </c>
      <c r="H973" s="3">
        <f t="shared" si="35"/>
        <v>0.55999999993946403</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703665.58</v>
      </c>
      <c r="D974" s="2">
        <f>'PR-RAS'!E981</f>
        <v>880434.55</v>
      </c>
      <c r="E974" s="2">
        <v>0</v>
      </c>
      <c r="F974" s="2">
        <v>0</v>
      </c>
      <c r="G974" s="3">
        <f t="shared" si="34"/>
        <v>2397992.24364</v>
      </c>
      <c r="H974" s="3">
        <f t="shared" si="35"/>
        <v>0.86999999999534339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214682146.82999995</v>
      </c>
      <c r="D1011" s="7">
        <f>BILANCA!E6</f>
        <v>247386306.96999997</v>
      </c>
      <c r="E1011" s="7">
        <v>0</v>
      </c>
      <c r="F1011" s="7">
        <v>0</v>
      </c>
      <c r="G1011" s="8">
        <f t="shared" ref="G1011:G1306" si="38">B1011/1000*C1011+B1011/500*D1011</f>
        <v>709454.76076999994</v>
      </c>
      <c r="H1011" s="8">
        <f t="shared" si="35"/>
        <v>0.20000007748603821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170818830.94999996</v>
      </c>
      <c r="D1012" s="2">
        <f>BILANCA!E7</f>
        <v>200624427.54999998</v>
      </c>
      <c r="E1012" s="2">
        <v>0</v>
      </c>
      <c r="F1012" s="2">
        <v>0</v>
      </c>
      <c r="G1012" s="3">
        <f t="shared" si="38"/>
        <v>1144135.3720999998</v>
      </c>
      <c r="H1012" s="3">
        <f t="shared" si="35"/>
        <v>0.50000005960464478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7955932.2299999995</v>
      </c>
      <c r="D1013" s="2">
        <f>BILANCA!E8</f>
        <v>8287872.0399999991</v>
      </c>
      <c r="E1013" s="2">
        <v>0</v>
      </c>
      <c r="F1013" s="2">
        <v>0</v>
      </c>
      <c r="G1013" s="3">
        <f t="shared" si="38"/>
        <v>73595.02893</v>
      </c>
      <c r="H1013" s="3">
        <f t="shared" si="35"/>
        <v>0.26999999862164259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7126524.6100000003</v>
      </c>
      <c r="D1014" s="2">
        <f>BILANCA!E9</f>
        <v>7304966.6799999997</v>
      </c>
      <c r="E1014" s="2">
        <v>0</v>
      </c>
      <c r="F1014" s="2">
        <v>0</v>
      </c>
      <c r="G1014" s="3">
        <f t="shared" si="38"/>
        <v>86945.831879999998</v>
      </c>
      <c r="H1014" s="3">
        <f t="shared" si="35"/>
        <v>0.7099999999627471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1292682.06</v>
      </c>
      <c r="D1015" s="2">
        <f>BILANCA!E10</f>
        <v>1795324.42</v>
      </c>
      <c r="E1015" s="2">
        <v>0</v>
      </c>
      <c r="F1015" s="2">
        <v>0</v>
      </c>
      <c r="G1015" s="3">
        <f t="shared" si="38"/>
        <v>24416.654500000001</v>
      </c>
      <c r="H1015" s="3">
        <f t="shared" si="35"/>
        <v>0.47999999998137355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463274.44</v>
      </c>
      <c r="D1016" s="2">
        <f>BILANCA!E11</f>
        <v>812419.06</v>
      </c>
      <c r="E1016" s="2">
        <v>0</v>
      </c>
      <c r="F1016" s="2">
        <v>0</v>
      </c>
      <c r="G1016" s="3">
        <f t="shared" si="38"/>
        <v>12528.675360000001</v>
      </c>
      <c r="H1016" s="3">
        <f t="shared" si="35"/>
        <v>0.50000000005820766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150371286.98999998</v>
      </c>
      <c r="D1017" s="2">
        <f>BILANCA!E12</f>
        <v>166305830.48999998</v>
      </c>
      <c r="E1017" s="2">
        <v>0</v>
      </c>
      <c r="F1017" s="2">
        <v>0</v>
      </c>
      <c r="G1017" s="3">
        <f t="shared" si="38"/>
        <v>3380880.6357899997</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130791907.84</v>
      </c>
      <c r="D1018" s="2">
        <f>BILANCA!E13</f>
        <v>146810788.56999999</v>
      </c>
      <c r="E1018" s="2">
        <v>0</v>
      </c>
      <c r="F1018" s="2">
        <v>0</v>
      </c>
      <c r="G1018" s="3">
        <f t="shared" si="38"/>
        <v>3395307.8798400001</v>
      </c>
      <c r="H1018" s="3">
        <f t="shared" si="35"/>
        <v>0.59000000357627869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759973.31</v>
      </c>
      <c r="D1019" s="2">
        <f>BILANCA!E14</f>
        <v>759973.32</v>
      </c>
      <c r="E1019" s="2">
        <v>0</v>
      </c>
      <c r="F1019" s="2">
        <v>0</v>
      </c>
      <c r="G1019" s="3">
        <f t="shared" si="38"/>
        <v>20519.279549999999</v>
      </c>
      <c r="H1019" s="3">
        <f t="shared" si="35"/>
        <v>0.63000000000465661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186611556.47</v>
      </c>
      <c r="D1020" s="2">
        <f>BILANCA!E15</f>
        <v>206925182.96000001</v>
      </c>
      <c r="E1020" s="2">
        <v>0</v>
      </c>
      <c r="F1020" s="2">
        <v>0</v>
      </c>
      <c r="G1020" s="3">
        <f t="shared" si="38"/>
        <v>6004619.2238999996</v>
      </c>
      <c r="H1020" s="3">
        <f t="shared" si="35"/>
        <v>0.50999999046325684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757699.78</v>
      </c>
      <c r="D1021" s="2">
        <f>BILANCA!E16</f>
        <v>757699.78</v>
      </c>
      <c r="E1021" s="2">
        <v>0</v>
      </c>
      <c r="F1021" s="2">
        <v>0</v>
      </c>
      <c r="G1021" s="3">
        <f t="shared" si="38"/>
        <v>25004.09274</v>
      </c>
      <c r="H1021" s="3">
        <f t="shared" si="35"/>
        <v>0.43999999994412065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4017964.49</v>
      </c>
      <c r="D1022" s="2">
        <f>BILANCA!E17</f>
        <v>4074410.78</v>
      </c>
      <c r="E1022" s="2">
        <v>0</v>
      </c>
      <c r="F1022" s="2">
        <v>0</v>
      </c>
      <c r="G1022" s="3">
        <f t="shared" si="38"/>
        <v>146001.4326</v>
      </c>
      <c r="H1022" s="3">
        <f t="shared" si="35"/>
        <v>0.71000000042840838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61355286.210000001</v>
      </c>
      <c r="D1023" s="2">
        <f>BILANCA!E18</f>
        <v>65706478.270000003</v>
      </c>
      <c r="E1023" s="2">
        <v>0</v>
      </c>
      <c r="F1023" s="2">
        <v>0</v>
      </c>
      <c r="G1023" s="3">
        <f t="shared" si="38"/>
        <v>2505987.1557499999</v>
      </c>
      <c r="H1023" s="3">
        <f t="shared" si="35"/>
        <v>0.48000000417232513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16491531.659999996</v>
      </c>
      <c r="D1024" s="2">
        <f>BILANCA!E19</f>
        <v>15527950.579999998</v>
      </c>
      <c r="E1024" s="2">
        <v>0</v>
      </c>
      <c r="F1024" s="2">
        <v>0</v>
      </c>
      <c r="G1024" s="3">
        <f t="shared" si="38"/>
        <v>665664.05947999994</v>
      </c>
      <c r="H1024" s="3">
        <f t="shared" si="35"/>
        <v>0.76000000536441803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21401765.920000002</v>
      </c>
      <c r="D1025" s="2">
        <f>BILANCA!E20</f>
        <v>23422106.460000001</v>
      </c>
      <c r="E1025" s="2">
        <v>0</v>
      </c>
      <c r="F1025" s="2">
        <v>0</v>
      </c>
      <c r="G1025" s="3">
        <f t="shared" si="38"/>
        <v>1023689.6825999999</v>
      </c>
      <c r="H1025" s="3">
        <f t="shared" si="35"/>
        <v>0.53999999910593033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1238406.3400000001</v>
      </c>
      <c r="D1026" s="2">
        <f>BILANCA!E21</f>
        <v>1299477.72</v>
      </c>
      <c r="E1026" s="2">
        <v>0</v>
      </c>
      <c r="F1026" s="2">
        <v>0</v>
      </c>
      <c r="G1026" s="3">
        <f t="shared" si="38"/>
        <v>61397.788480000003</v>
      </c>
      <c r="H1026" s="3">
        <f t="shared" si="35"/>
        <v>0.62000000011175871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3325146.04</v>
      </c>
      <c r="D1027" s="2">
        <f>BILANCA!E22</f>
        <v>3398414.1</v>
      </c>
      <c r="E1027" s="2">
        <v>0</v>
      </c>
      <c r="F1027" s="2">
        <v>0</v>
      </c>
      <c r="G1027" s="3">
        <f t="shared" si="38"/>
        <v>172073.56208000003</v>
      </c>
      <c r="H1027" s="3">
        <f t="shared" si="35"/>
        <v>0.14000000013038516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12721053.359999999</v>
      </c>
      <c r="D1028" s="2">
        <f>BILANCA!E23</f>
        <v>13397913.550000001</v>
      </c>
      <c r="E1028" s="2">
        <v>0</v>
      </c>
      <c r="F1028" s="2">
        <v>0</v>
      </c>
      <c r="G1028" s="3">
        <f t="shared" si="38"/>
        <v>711303.84827999992</v>
      </c>
      <c r="H1028" s="3">
        <f t="shared" si="35"/>
        <v>0.80999999865889549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576911.79</v>
      </c>
      <c r="D1029" s="2">
        <f>BILANCA!E24</f>
        <v>579672.31999999995</v>
      </c>
      <c r="E1029" s="2">
        <v>0</v>
      </c>
      <c r="F1029" s="2">
        <v>0</v>
      </c>
      <c r="G1029" s="3">
        <f t="shared" si="38"/>
        <v>32988.872170000002</v>
      </c>
      <c r="H1029" s="3">
        <f t="shared" si="35"/>
        <v>0.52999999991152436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1750723.06</v>
      </c>
      <c r="D1030" s="2">
        <f>BILANCA!E25</f>
        <v>1780714.68</v>
      </c>
      <c r="E1030" s="2">
        <v>0</v>
      </c>
      <c r="F1030" s="2">
        <v>0</v>
      </c>
      <c r="G1030" s="3">
        <f t="shared" si="38"/>
        <v>106243.0484</v>
      </c>
      <c r="H1030" s="3">
        <f t="shared" si="35"/>
        <v>0.38000000012107193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12021214.789999999</v>
      </c>
      <c r="D1031" s="2">
        <f>BILANCA!E26</f>
        <v>12560776.109999999</v>
      </c>
      <c r="E1031" s="2">
        <v>0</v>
      </c>
      <c r="F1031" s="2">
        <v>0</v>
      </c>
      <c r="G1031" s="3">
        <f t="shared" si="38"/>
        <v>779998.10720999993</v>
      </c>
      <c r="H1031" s="3">
        <f t="shared" si="35"/>
        <v>0.32000000029802322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36543689.640000001</v>
      </c>
      <c r="D1033" s="2">
        <f>BILANCA!E28</f>
        <v>40911124.359999999</v>
      </c>
      <c r="E1033" s="2">
        <v>0</v>
      </c>
      <c r="F1033" s="2">
        <v>0</v>
      </c>
      <c r="G1033" s="3">
        <f t="shared" si="38"/>
        <v>2722416.5822800002</v>
      </c>
      <c r="H1033" s="3">
        <f t="shared" si="35"/>
        <v>0.7199999988079071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1242662.4100000001</v>
      </c>
      <c r="D1034" s="2">
        <f>BILANCA!E29</f>
        <v>2138286.0999999996</v>
      </c>
      <c r="E1034" s="2">
        <v>0</v>
      </c>
      <c r="F1034" s="2">
        <v>0</v>
      </c>
      <c r="G1034" s="3">
        <f t="shared" si="38"/>
        <v>132461.63063999999</v>
      </c>
      <c r="H1034" s="3">
        <f t="shared" si="35"/>
        <v>0.50999999977648258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4207465.37</v>
      </c>
      <c r="D1035" s="2">
        <f>BILANCA!E30</f>
        <v>5470041.6699999999</v>
      </c>
      <c r="E1035" s="2">
        <v>0</v>
      </c>
      <c r="F1035" s="2">
        <v>0</v>
      </c>
      <c r="G1035" s="3">
        <f t="shared" si="38"/>
        <v>378688.71775000001</v>
      </c>
      <c r="H1035" s="3">
        <f t="shared" si="35"/>
        <v>0.70000000018626451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14780.34</v>
      </c>
      <c r="D1037" s="2">
        <f>BILANCA!E32</f>
        <v>14780.34</v>
      </c>
      <c r="E1037" s="2">
        <v>0</v>
      </c>
      <c r="F1037" s="2">
        <v>0</v>
      </c>
      <c r="G1037" s="3">
        <f t="shared" si="38"/>
        <v>1197.2075400000001</v>
      </c>
      <c r="H1037" s="3">
        <f t="shared" si="35"/>
        <v>0.68000000000029104</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2979583.3</v>
      </c>
      <c r="D1039" s="2">
        <f>BILANCA!E34</f>
        <v>3346535.91</v>
      </c>
      <c r="E1039" s="2">
        <v>0</v>
      </c>
      <c r="F1039" s="2">
        <v>0</v>
      </c>
      <c r="G1039" s="3">
        <f t="shared" si="38"/>
        <v>280506.99848000001</v>
      </c>
      <c r="H1039" s="3">
        <f t="shared" si="35"/>
        <v>0.38999999966472387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1409031.5000000005</v>
      </c>
      <c r="D1040" s="2">
        <f>BILANCA!E35</f>
        <v>1428815.9399999995</v>
      </c>
      <c r="E1040" s="2">
        <v>0</v>
      </c>
      <c r="F1040" s="2">
        <v>0</v>
      </c>
      <c r="G1040" s="3">
        <f t="shared" si="38"/>
        <v>127999.90139999997</v>
      </c>
      <c r="H1040" s="3">
        <f t="shared" si="35"/>
        <v>0.56000000005587935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3772632.12</v>
      </c>
      <c r="D1041" s="2">
        <f>BILANCA!E36</f>
        <v>4118982.17</v>
      </c>
      <c r="E1041" s="2">
        <v>0</v>
      </c>
      <c r="F1041" s="2">
        <v>0</v>
      </c>
      <c r="G1041" s="3">
        <f t="shared" si="38"/>
        <v>372328.49025999999</v>
      </c>
      <c r="H1041" s="3">
        <f t="shared" si="35"/>
        <v>0.2900000000372529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72916.710000000006</v>
      </c>
      <c r="D1042" s="2">
        <f>BILANCA!E37</f>
        <v>73505.59</v>
      </c>
      <c r="E1042" s="2">
        <v>0</v>
      </c>
      <c r="F1042" s="2">
        <v>0</v>
      </c>
      <c r="G1042" s="3">
        <f t="shared" si="38"/>
        <v>7037.6924799999997</v>
      </c>
      <c r="H1042" s="3">
        <f t="shared" si="35"/>
        <v>0.69999999999708962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73160.72</v>
      </c>
      <c r="D1044" s="2">
        <f>BILANCA!E39</f>
        <v>73160.72</v>
      </c>
      <c r="E1044" s="2">
        <v>0</v>
      </c>
      <c r="F1044" s="2">
        <v>0</v>
      </c>
      <c r="G1044" s="3">
        <f t="shared" si="38"/>
        <v>7462.3934399999998</v>
      </c>
      <c r="H1044" s="3">
        <f t="shared" si="35"/>
        <v>0.55999999999767169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2509678.0499999998</v>
      </c>
      <c r="D1045" s="2">
        <f>BILANCA!E40</f>
        <v>2836832.54</v>
      </c>
      <c r="E1045" s="2">
        <v>0</v>
      </c>
      <c r="F1045" s="2">
        <v>0</v>
      </c>
      <c r="G1045" s="3">
        <f t="shared" si="38"/>
        <v>286417.00955000002</v>
      </c>
      <c r="H1045" s="3">
        <f t="shared" si="35"/>
        <v>0.50999999977648258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48511.289999999979</v>
      </c>
      <c r="D1046" s="2">
        <f>BILANCA!E41</f>
        <v>14304.859999999986</v>
      </c>
      <c r="E1046" s="2">
        <v>0</v>
      </c>
      <c r="F1046" s="2">
        <v>0</v>
      </c>
      <c r="G1046" s="3">
        <f t="shared" si="38"/>
        <v>2776.3563599999979</v>
      </c>
      <c r="H1046" s="3">
        <f t="shared" si="35"/>
        <v>0.42999999999301508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183891.46</v>
      </c>
      <c r="D1047" s="2">
        <f>BILANCA!E42</f>
        <v>185288.76</v>
      </c>
      <c r="E1047" s="2">
        <v>0</v>
      </c>
      <c r="F1047" s="2">
        <v>0</v>
      </c>
      <c r="G1047" s="3">
        <f t="shared" si="38"/>
        <v>20515.35226</v>
      </c>
      <c r="H1047" s="3">
        <f t="shared" si="35"/>
        <v>0.6999999999825377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10647.05</v>
      </c>
      <c r="D1048" s="2">
        <f>BILANCA!E43</f>
        <v>10905.05</v>
      </c>
      <c r="E1048" s="2">
        <v>0</v>
      </c>
      <c r="F1048" s="2">
        <v>0</v>
      </c>
      <c r="G1048" s="3">
        <f t="shared" si="38"/>
        <v>1233.3716999999999</v>
      </c>
      <c r="H1048" s="3">
        <f t="shared" si="35"/>
        <v>9.9999999998544808E-2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146027.22</v>
      </c>
      <c r="D1049" s="2">
        <f>BILANCA!E44</f>
        <v>181888.95</v>
      </c>
      <c r="E1049" s="2">
        <v>0</v>
      </c>
      <c r="F1049" s="2">
        <v>0</v>
      </c>
      <c r="G1049" s="3">
        <f t="shared" si="38"/>
        <v>19882.399680000002</v>
      </c>
      <c r="H1049" s="3">
        <f t="shared" si="35"/>
        <v>0.26999999998952262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387642.29000000004</v>
      </c>
      <c r="D1050" s="2">
        <f>BILANCA!E45</f>
        <v>385684.44000000006</v>
      </c>
      <c r="E1050" s="2">
        <v>0</v>
      </c>
      <c r="F1050" s="2">
        <v>0</v>
      </c>
      <c r="G1050" s="3">
        <f t="shared" si="38"/>
        <v>46360.446800000005</v>
      </c>
      <c r="H1050" s="3">
        <f t="shared" si="35"/>
        <v>0.73000000009778887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903802.6</v>
      </c>
      <c r="D1052" s="2">
        <f>BILANCA!E47</f>
        <v>961155.78</v>
      </c>
      <c r="E1052" s="2">
        <v>0</v>
      </c>
      <c r="F1052" s="2">
        <v>0</v>
      </c>
      <c r="G1052" s="3">
        <f t="shared" si="38"/>
        <v>118696.79472000001</v>
      </c>
      <c r="H1052" s="3">
        <f t="shared" si="35"/>
        <v>0.61999999999534339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8990.84</v>
      </c>
      <c r="D1053" s="2">
        <f>BILANCA!E48</f>
        <v>8990.84</v>
      </c>
      <c r="E1053" s="2">
        <v>0</v>
      </c>
      <c r="F1053" s="2">
        <v>0</v>
      </c>
      <c r="G1053" s="3">
        <f t="shared" si="38"/>
        <v>1159.81836</v>
      </c>
      <c r="H1053" s="3">
        <f t="shared" si="35"/>
        <v>0.31999999999970896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46772.79</v>
      </c>
      <c r="D1054" s="2">
        <f>BILANCA!E49</f>
        <v>46772.79</v>
      </c>
      <c r="E1054" s="2">
        <v>0</v>
      </c>
      <c r="F1054" s="2">
        <v>0</v>
      </c>
      <c r="G1054" s="3">
        <f t="shared" si="38"/>
        <v>6174.00828</v>
      </c>
      <c r="H1054" s="3">
        <f t="shared" si="35"/>
        <v>0.41999999999825377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571923.93999999994</v>
      </c>
      <c r="D1055" s="2">
        <f>BILANCA!E50</f>
        <v>631234.97</v>
      </c>
      <c r="E1055" s="2">
        <v>0</v>
      </c>
      <c r="F1055" s="2">
        <v>0</v>
      </c>
      <c r="G1055" s="3">
        <f t="shared" si="38"/>
        <v>82547.724599999987</v>
      </c>
      <c r="H1055" s="3">
        <f t="shared" si="35"/>
        <v>9.0000000083819032E-2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43294.439999999478</v>
      </c>
      <c r="D1057" s="2">
        <f>BILANCA!E52</f>
        <v>15434.859999999404</v>
      </c>
      <c r="E1057" s="2">
        <v>0</v>
      </c>
      <c r="F1057" s="2">
        <v>0</v>
      </c>
      <c r="G1057" s="3">
        <f t="shared" si="38"/>
        <v>3485.7155199999197</v>
      </c>
      <c r="H1057" s="3">
        <f t="shared" si="35"/>
        <v>0.58000000007450581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7809.05</v>
      </c>
      <c r="D1058" s="2">
        <f>BILANCA!E53</f>
        <v>2622.02</v>
      </c>
      <c r="E1058" s="2">
        <v>0</v>
      </c>
      <c r="F1058" s="2">
        <v>0</v>
      </c>
      <c r="G1058" s="3">
        <f t="shared" si="38"/>
        <v>626.54831999999999</v>
      </c>
      <c r="H1058" s="3">
        <f t="shared" si="35"/>
        <v>7.0000000000163709E-2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4198338.55</v>
      </c>
      <c r="D1059" s="2">
        <f>BILANCA!E54</f>
        <v>4343468.72</v>
      </c>
      <c r="E1059" s="2">
        <v>0</v>
      </c>
      <c r="F1059" s="2">
        <v>0</v>
      </c>
      <c r="G1059" s="3">
        <f t="shared" si="38"/>
        <v>631378.52350999997</v>
      </c>
      <c r="H1059" s="3">
        <f t="shared" si="35"/>
        <v>0.73000000044703484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4162853.16</v>
      </c>
      <c r="D1060" s="2">
        <f>BILANCA!E55</f>
        <v>4330655.88</v>
      </c>
      <c r="E1060" s="2">
        <v>0</v>
      </c>
      <c r="F1060" s="2">
        <v>0</v>
      </c>
      <c r="G1060" s="3">
        <f t="shared" si="38"/>
        <v>641208.24600000004</v>
      </c>
      <c r="H1060" s="3">
        <f t="shared" si="35"/>
        <v>0.28000000026077032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12248474.82</v>
      </c>
      <c r="D1061" s="2">
        <f>BILANCA!E56</f>
        <v>25557823.949999999</v>
      </c>
      <c r="E1061" s="2">
        <v>0</v>
      </c>
      <c r="F1061" s="2">
        <v>0</v>
      </c>
      <c r="G1061" s="3">
        <f t="shared" si="38"/>
        <v>3231570.2587199998</v>
      </c>
      <c r="H1061" s="3">
        <f t="shared" si="35"/>
        <v>0.23000000044703484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1618404.06</v>
      </c>
      <c r="D1062" s="2">
        <f>BILANCA!E57</f>
        <v>25545017.59</v>
      </c>
      <c r="E1062" s="2">
        <v>0</v>
      </c>
      <c r="F1062" s="2">
        <v>0</v>
      </c>
      <c r="G1062" s="3">
        <f t="shared" si="38"/>
        <v>2740838.8404799998</v>
      </c>
      <c r="H1062" s="3">
        <f t="shared" si="35"/>
        <v>0.47000000020489097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11984.13</v>
      </c>
      <c r="D1063" s="2">
        <f>BILANCA!E58</f>
        <v>12806.36</v>
      </c>
      <c r="E1063" s="2">
        <v>0</v>
      </c>
      <c r="F1063" s="2">
        <v>0</v>
      </c>
      <c r="G1063" s="3">
        <f t="shared" si="38"/>
        <v>1992.6330499999999</v>
      </c>
      <c r="H1063" s="3">
        <f t="shared" si="35"/>
        <v>0.48999999999978172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10618086.630000001</v>
      </c>
      <c r="D1067" s="2">
        <f>BILANCA!E62</f>
        <v>0</v>
      </c>
      <c r="E1067" s="2">
        <v>0</v>
      </c>
      <c r="F1067" s="2">
        <v>0</v>
      </c>
      <c r="G1067" s="3">
        <f t="shared" si="38"/>
        <v>605230.9379100001</v>
      </c>
      <c r="H1067" s="3">
        <f t="shared" si="35"/>
        <v>0.36999999918043613</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199842.47000000003</v>
      </c>
      <c r="D1068" s="2">
        <f>BILANCA!E63</f>
        <v>457466.21</v>
      </c>
      <c r="E1068" s="2">
        <v>0</v>
      </c>
      <c r="F1068" s="2">
        <v>0</v>
      </c>
      <c r="G1068" s="3">
        <f t="shared" si="38"/>
        <v>64656.943620000005</v>
      </c>
      <c r="H1068" s="3">
        <f t="shared" si="35"/>
        <v>0.68000000005122274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171475.45</v>
      </c>
      <c r="D1069" s="2">
        <f>BILANCA!E64</f>
        <v>98735.66</v>
      </c>
      <c r="E1069" s="2">
        <v>0</v>
      </c>
      <c r="F1069" s="2">
        <v>0</v>
      </c>
      <c r="G1069" s="3">
        <f t="shared" si="38"/>
        <v>21767.85943</v>
      </c>
      <c r="H1069" s="3">
        <f t="shared" si="35"/>
        <v>0.79000000000814907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5443.79</v>
      </c>
      <c r="D1070" s="2">
        <f>BILANCA!E65</f>
        <v>5443.79</v>
      </c>
      <c r="E1070" s="2">
        <v>0</v>
      </c>
      <c r="F1070" s="2">
        <v>0</v>
      </c>
      <c r="G1070" s="3">
        <f t="shared" si="38"/>
        <v>979.8821999999999</v>
      </c>
      <c r="H1070" s="3">
        <f t="shared" si="35"/>
        <v>0.42000000000007276</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22923.23</v>
      </c>
      <c r="D1072" s="2">
        <f>BILANCA!E67</f>
        <v>32273.3</v>
      </c>
      <c r="E1072" s="2">
        <v>0</v>
      </c>
      <c r="F1072" s="2">
        <v>0</v>
      </c>
      <c r="G1072" s="3">
        <f t="shared" si="38"/>
        <v>5423.1294600000001</v>
      </c>
      <c r="H1072" s="3">
        <f t="shared" si="35"/>
        <v>0.52999999999883585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321013.46000000002</v>
      </c>
      <c r="E1073" s="2">
        <v>0</v>
      </c>
      <c r="F1073" s="2">
        <v>0</v>
      </c>
      <c r="G1073" s="3">
        <f>B1073/1000*C1073+B1073/500*D1073</f>
        <v>40447.695960000005</v>
      </c>
      <c r="H1073" s="3">
        <f>ABS(C1073-ROUND(C1073,0))+ABS(D1073-ROUND(D1073,0))</f>
        <v>0.46000000002095476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43863315.880000003</v>
      </c>
      <c r="D1074" s="2">
        <f>BILANCA!E69</f>
        <v>46761879.419999994</v>
      </c>
      <c r="E1074" s="2">
        <v>0</v>
      </c>
      <c r="F1074" s="2">
        <v>0</v>
      </c>
      <c r="G1074" s="3">
        <f t="shared" si="38"/>
        <v>8792772.7820800003</v>
      </c>
      <c r="H1074" s="3">
        <f t="shared" si="35"/>
        <v>0.53999999165534973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27977402.750000004</v>
      </c>
      <c r="D1075" s="2">
        <f>BILANCA!E70</f>
        <v>22721097.210000001</v>
      </c>
      <c r="E1075" s="2">
        <v>0</v>
      </c>
      <c r="F1075" s="2">
        <v>0</v>
      </c>
      <c r="G1075" s="3">
        <f t="shared" si="38"/>
        <v>4772273.8160500005</v>
      </c>
      <c r="H1075" s="3">
        <f t="shared" si="35"/>
        <v>0.45999999716877937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27969216.950000003</v>
      </c>
      <c r="D1076" s="2">
        <f>BILANCA!E71</f>
        <v>22717709.25</v>
      </c>
      <c r="E1076" s="2">
        <v>0</v>
      </c>
      <c r="F1076" s="2">
        <v>0</v>
      </c>
      <c r="G1076" s="3">
        <f t="shared" si="38"/>
        <v>4844705.9397</v>
      </c>
      <c r="H1076" s="3">
        <f t="shared" si="35"/>
        <v>0.29999999701976776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16408.82</v>
      </c>
      <c r="D1077" s="2">
        <f>BILANCA!E72</f>
        <v>22454.799999999999</v>
      </c>
      <c r="E1077" s="2">
        <v>0</v>
      </c>
      <c r="F1077" s="2">
        <v>0</v>
      </c>
      <c r="G1077" s="3">
        <f t="shared" si="38"/>
        <v>4108.3341399999999</v>
      </c>
      <c r="H1077" s="3">
        <f t="shared" si="35"/>
        <v>0.38000000000101863</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27948495.920000002</v>
      </c>
      <c r="D1078" s="2">
        <f>BILANCA!E73</f>
        <v>22694030.399999999</v>
      </c>
      <c r="E1078" s="2">
        <v>0</v>
      </c>
      <c r="F1078" s="2">
        <v>0</v>
      </c>
      <c r="G1078" s="3">
        <f t="shared" si="38"/>
        <v>4986885.8569600005</v>
      </c>
      <c r="H1078" s="3">
        <f t="shared" si="35"/>
        <v>0.47999999672174454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4312.21</v>
      </c>
      <c r="D1080" s="2">
        <f>BILANCA!E75</f>
        <v>1224.05</v>
      </c>
      <c r="E1080" s="2">
        <v>0</v>
      </c>
      <c r="F1080" s="2">
        <v>0</v>
      </c>
      <c r="G1080" s="3">
        <f t="shared" si="38"/>
        <v>473.22170000000006</v>
      </c>
      <c r="H1080" s="3">
        <f t="shared" si="35"/>
        <v>0.25999999999999091</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8185.8</v>
      </c>
      <c r="D1085" s="2">
        <f>BILANCA!E80</f>
        <v>3387.96</v>
      </c>
      <c r="E1085" s="2">
        <v>0</v>
      </c>
      <c r="F1085" s="2">
        <v>0</v>
      </c>
      <c r="G1085" s="3">
        <f t="shared" si="38"/>
        <v>1122.1289999999999</v>
      </c>
      <c r="H1085" s="3">
        <f t="shared" si="35"/>
        <v>0.23999999999978172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542593.34000000008</v>
      </c>
      <c r="D1087" s="2">
        <f>BILANCA!E82</f>
        <v>597228.31999999995</v>
      </c>
      <c r="E1087" s="2">
        <v>0</v>
      </c>
      <c r="F1087" s="2">
        <v>0</v>
      </c>
      <c r="G1087" s="3">
        <f t="shared" si="38"/>
        <v>133752.84846000001</v>
      </c>
      <c r="H1087" s="3">
        <f t="shared" si="35"/>
        <v>0.66000000003259629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15743.6</v>
      </c>
      <c r="D1088" s="2">
        <f>BILANCA!E83</f>
        <v>32221.54</v>
      </c>
      <c r="E1088" s="2">
        <v>0</v>
      </c>
      <c r="F1088" s="2">
        <v>0</v>
      </c>
      <c r="G1088" s="3">
        <f t="shared" si="38"/>
        <v>6254.5610399999996</v>
      </c>
      <c r="H1088" s="3">
        <f t="shared" si="35"/>
        <v>0.85999999999876309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15365.16</v>
      </c>
      <c r="D1089" s="2">
        <f>BILANCA!E84</f>
        <v>10380.19</v>
      </c>
      <c r="E1089" s="2">
        <v>0</v>
      </c>
      <c r="F1089" s="2">
        <v>0</v>
      </c>
      <c r="G1089" s="3">
        <f t="shared" si="38"/>
        <v>2853.9176600000001</v>
      </c>
      <c r="H1089" s="3">
        <f t="shared" si="35"/>
        <v>0.3500000000003638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14747.43</v>
      </c>
      <c r="D1090" s="2">
        <f>BILANCA!E85</f>
        <v>20493.72</v>
      </c>
      <c r="E1090" s="2">
        <v>0</v>
      </c>
      <c r="F1090" s="2">
        <v>0</v>
      </c>
      <c r="G1090" s="3">
        <f t="shared" si="38"/>
        <v>4458.7896000000001</v>
      </c>
      <c r="H1090" s="3">
        <f t="shared" si="35"/>
        <v>0.70999999999912689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496737.15</v>
      </c>
      <c r="D1092" s="2">
        <f>BILANCA!E87</f>
        <v>534132.87</v>
      </c>
      <c r="E1092" s="2">
        <v>0</v>
      </c>
      <c r="F1092" s="2">
        <v>0</v>
      </c>
      <c r="G1092" s="3">
        <f t="shared" si="38"/>
        <v>128330.23698000002</v>
      </c>
      <c r="H1092" s="3">
        <f t="shared" si="35"/>
        <v>0.28000000002793968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650785.40999999992</v>
      </c>
      <c r="D1093" s="2">
        <f>BILANCA!E88</f>
        <v>161011.74999999977</v>
      </c>
      <c r="E1093" s="2">
        <v>0</v>
      </c>
      <c r="F1093" s="2">
        <v>0</v>
      </c>
      <c r="G1093" s="3">
        <f t="shared" si="38"/>
        <v>80743.139529999957</v>
      </c>
      <c r="H1093" s="3">
        <f t="shared" si="35"/>
        <v>0.66000000014901161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1768704.98</v>
      </c>
      <c r="D1094" s="2">
        <f>BILANCA!E89</f>
        <v>1278258.8699999999</v>
      </c>
      <c r="E1094" s="2">
        <v>0</v>
      </c>
      <c r="F1094" s="2">
        <v>0</v>
      </c>
      <c r="G1094" s="3">
        <f t="shared" si="38"/>
        <v>363318.70848000003</v>
      </c>
      <c r="H1094" s="3">
        <f t="shared" si="35"/>
        <v>0.15000000013969839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717146.81</v>
      </c>
      <c r="D1099" s="2">
        <f>BILANCA!E94</f>
        <v>227373.15</v>
      </c>
      <c r="E1099" s="2">
        <v>0</v>
      </c>
      <c r="F1099" s="2">
        <v>0</v>
      </c>
      <c r="G1099" s="3">
        <f t="shared" si="38"/>
        <v>104298.48679</v>
      </c>
      <c r="H1099" s="3">
        <f t="shared" si="41"/>
        <v>0.33999999993829988</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1051558.17</v>
      </c>
      <c r="D1103" s="2">
        <f>BILANCA!E98</f>
        <v>1050885.72</v>
      </c>
      <c r="E1103" s="2">
        <v>0</v>
      </c>
      <c r="F1103" s="2">
        <v>0</v>
      </c>
      <c r="G1103" s="3">
        <f t="shared" si="38"/>
        <v>293259.65372999996</v>
      </c>
      <c r="H1103" s="3">
        <f t="shared" si="41"/>
        <v>0.44999999995343387</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1117919.57</v>
      </c>
      <c r="D1123" s="2">
        <f>BILANCA!E118</f>
        <v>1117247.1200000001</v>
      </c>
      <c r="E1123" s="2">
        <v>0</v>
      </c>
      <c r="F1123" s="2">
        <v>0</v>
      </c>
      <c r="G1123" s="3">
        <f t="shared" si="38"/>
        <v>378822.76053000003</v>
      </c>
      <c r="H1123" s="3">
        <f t="shared" si="41"/>
        <v>0.55000000004656613</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61407.7</v>
      </c>
      <c r="D1124" s="2">
        <f>BILANCA!E119</f>
        <v>61407.7</v>
      </c>
      <c r="E1124" s="2">
        <v>0</v>
      </c>
      <c r="F1124" s="2">
        <v>0</v>
      </c>
      <c r="G1124" s="3">
        <f t="shared" si="38"/>
        <v>21001.433399999998</v>
      </c>
      <c r="H1124" s="3">
        <f t="shared" si="41"/>
        <v>0.60000000000582077</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61407.7</v>
      </c>
      <c r="D1125" s="2">
        <f>BILANCA!E120</f>
        <v>61407.7</v>
      </c>
      <c r="E1125" s="2">
        <v>0</v>
      </c>
      <c r="F1125" s="2">
        <v>0</v>
      </c>
      <c r="G1125" s="3">
        <f t="shared" si="38"/>
        <v>21185.656500000001</v>
      </c>
      <c r="H1125" s="3">
        <f t="shared" si="41"/>
        <v>0.60000000000582077</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50738.239999999998</v>
      </c>
      <c r="D1129" s="2">
        <f>BILANCA!E124</f>
        <v>50738.239999999998</v>
      </c>
      <c r="E1129" s="2">
        <v>0</v>
      </c>
      <c r="F1129" s="2">
        <v>0</v>
      </c>
      <c r="G1129" s="3">
        <f t="shared" si="38"/>
        <v>18113.55168</v>
      </c>
      <c r="H1129" s="3">
        <f t="shared" si="41"/>
        <v>0.47999999999592546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10669.46</v>
      </c>
      <c r="D1131" s="2">
        <f>BILANCA!E126</f>
        <v>10669.46</v>
      </c>
      <c r="E1131" s="2">
        <v>0</v>
      </c>
      <c r="F1131" s="2">
        <v>0</v>
      </c>
      <c r="G1131" s="3">
        <f t="shared" si="38"/>
        <v>3873.0139799999997</v>
      </c>
      <c r="H1131" s="3">
        <f t="shared" si="41"/>
        <v>0.91999999999825377</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3223791.9</v>
      </c>
      <c r="D1140" s="2">
        <f>BILANCA!E135</f>
        <v>3899469.98</v>
      </c>
      <c r="E1140" s="2">
        <v>0</v>
      </c>
      <c r="F1140" s="2">
        <v>0</v>
      </c>
      <c r="G1140" s="3">
        <f t="shared" si="38"/>
        <v>1432955.1418000001</v>
      </c>
      <c r="H1140" s="3">
        <f t="shared" si="41"/>
        <v>0.12000000011175871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3227003.79</v>
      </c>
      <c r="D1141" s="2">
        <f>BILANCA!E136</f>
        <v>3902681.87</v>
      </c>
      <c r="E1141" s="2">
        <v>0</v>
      </c>
      <c r="F1141" s="2">
        <v>0</v>
      </c>
      <c r="G1141" s="3">
        <f t="shared" si="38"/>
        <v>1445240.1464300002</v>
      </c>
      <c r="H1141" s="3">
        <f t="shared" si="41"/>
        <v>0.33999999985098839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2552710.88</v>
      </c>
      <c r="D1145" s="2">
        <f>BILANCA!E140</f>
        <v>3212673.69</v>
      </c>
      <c r="E1145" s="2">
        <v>0</v>
      </c>
      <c r="F1145" s="2">
        <v>0</v>
      </c>
      <c r="G1145" s="3">
        <f t="shared" si="38"/>
        <v>1212037.8651000001</v>
      </c>
      <c r="H1145" s="3">
        <f t="shared" si="41"/>
        <v>0.43000000016763806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16032.91</v>
      </c>
      <c r="D1146" s="2">
        <f>BILANCA!E141</f>
        <v>16032.91</v>
      </c>
      <c r="E1146" s="2">
        <v>0</v>
      </c>
      <c r="F1146" s="2">
        <v>0</v>
      </c>
      <c r="G1146" s="3">
        <f t="shared" si="38"/>
        <v>6541.4272800000008</v>
      </c>
      <c r="H1146" s="3">
        <f t="shared" si="41"/>
        <v>0.18000000000029104</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658260</v>
      </c>
      <c r="D1147" s="2">
        <f>BILANCA!E142</f>
        <v>673975.27</v>
      </c>
      <c r="E1147" s="2">
        <v>0</v>
      </c>
      <c r="F1147" s="2">
        <v>0</v>
      </c>
      <c r="G1147" s="3">
        <f t="shared" si="38"/>
        <v>274850.84398000001</v>
      </c>
      <c r="H1147" s="3">
        <f t="shared" si="41"/>
        <v>0.27000000001862645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3211.89</v>
      </c>
      <c r="D1151" s="2">
        <f>BILANCA!E146</f>
        <v>3211.89</v>
      </c>
      <c r="E1151" s="2">
        <v>0</v>
      </c>
      <c r="F1151" s="2">
        <v>0</v>
      </c>
      <c r="G1151" s="3">
        <f t="shared" si="38"/>
        <v>1358.6294699999999</v>
      </c>
      <c r="H1151" s="3">
        <f t="shared" si="41"/>
        <v>0.22000000000025466</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5336705.8599999994</v>
      </c>
      <c r="D1152" s="2">
        <f>BILANCA!E147</f>
        <v>19212840.359999999</v>
      </c>
      <c r="E1152" s="2">
        <v>0</v>
      </c>
      <c r="F1152" s="2">
        <v>0</v>
      </c>
      <c r="G1152" s="3">
        <f t="shared" si="38"/>
        <v>6214258.8943599993</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41357.589999999997</v>
      </c>
      <c r="D1153" s="2">
        <f>BILANCA!E148</f>
        <v>43435.07</v>
      </c>
      <c r="E1153" s="2">
        <v>0</v>
      </c>
      <c r="F1153" s="2">
        <v>0</v>
      </c>
      <c r="G1153" s="3">
        <f t="shared" si="38"/>
        <v>18336.56539</v>
      </c>
      <c r="H1153" s="3">
        <f t="shared" si="41"/>
        <v>0.48000000000320142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1272929.6599999999</v>
      </c>
      <c r="D1155" s="2">
        <f>BILANCA!E150</f>
        <v>14178825.25</v>
      </c>
      <c r="E1155" s="2">
        <v>0</v>
      </c>
      <c r="F1155" s="2">
        <v>0</v>
      </c>
      <c r="G1155" s="3">
        <f t="shared" si="38"/>
        <v>4296434.1231999993</v>
      </c>
      <c r="H1155" s="3">
        <f t="shared" si="41"/>
        <v>0.59000000008381903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16941.919999999998</v>
      </c>
      <c r="E1156" s="2">
        <v>0</v>
      </c>
      <c r="F1156" s="2">
        <v>0</v>
      </c>
      <c r="G1156" s="3">
        <f t="shared" si="38"/>
        <v>4947.0406399999993</v>
      </c>
      <c r="H1156" s="3">
        <f t="shared" si="41"/>
        <v>8.000000000174623E-2</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32428.59</v>
      </c>
      <c r="E1157" s="2">
        <v>0</v>
      </c>
      <c r="F1157" s="2">
        <v>0</v>
      </c>
      <c r="G1157" s="3">
        <f t="shared" si="38"/>
        <v>9534.0054600000003</v>
      </c>
      <c r="H1157" s="3">
        <f t="shared" si="41"/>
        <v>0.40999999999985448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837268.19</v>
      </c>
      <c r="D1158" s="2">
        <f>BILANCA!E153</f>
        <v>660220.49</v>
      </c>
      <c r="E1158" s="2">
        <v>0</v>
      </c>
      <c r="F1158" s="2">
        <v>0</v>
      </c>
      <c r="G1158" s="3">
        <f t="shared" si="38"/>
        <v>319340.95715999999</v>
      </c>
      <c r="H1158" s="3">
        <f t="shared" si="41"/>
        <v>0.67999999993480742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22869.83</v>
      </c>
      <c r="E1159" s="2">
        <v>0</v>
      </c>
      <c r="F1159" s="2">
        <v>0</v>
      </c>
      <c r="G1159" s="3">
        <f t="shared" si="38"/>
        <v>6815.2093400000003</v>
      </c>
      <c r="H1159" s="3">
        <f t="shared" si="41"/>
        <v>0.16999999999825377</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8323.5400000000009</v>
      </c>
      <c r="D1160" s="2">
        <f>BILANCA!E155</f>
        <v>7771.86</v>
      </c>
      <c r="E1160" s="2">
        <v>0</v>
      </c>
      <c r="F1160" s="2">
        <v>0</v>
      </c>
      <c r="G1160" s="3">
        <f t="shared" si="38"/>
        <v>3580.0889999999999</v>
      </c>
      <c r="H1160" s="3">
        <f t="shared" si="41"/>
        <v>0.5999999999994543</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38161.19</v>
      </c>
      <c r="D1161" s="2">
        <f>BILANCA!E156</f>
        <v>6478045.5</v>
      </c>
      <c r="E1161" s="2">
        <v>0</v>
      </c>
      <c r="F1161" s="2">
        <v>0</v>
      </c>
      <c r="G1161" s="3">
        <f t="shared" si="38"/>
        <v>1962132.08069</v>
      </c>
      <c r="H1161" s="3">
        <f t="shared" si="41"/>
        <v>0.69000000000232831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389176.74</v>
      </c>
      <c r="D1163" s="2">
        <f>BILANCA!E158</f>
        <v>6960547.0599999996</v>
      </c>
      <c r="E1163" s="2">
        <v>0</v>
      </c>
      <c r="F1163" s="2">
        <v>0</v>
      </c>
      <c r="G1163" s="3">
        <f t="shared" si="38"/>
        <v>2189471.4415799999</v>
      </c>
      <c r="H1163" s="3">
        <f t="shared" si="41"/>
        <v>0.31999999959953129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206447.52</v>
      </c>
      <c r="D1164" s="2">
        <f>BILANCA!E159</f>
        <v>203707.13</v>
      </c>
      <c r="E1164" s="2">
        <v>0</v>
      </c>
      <c r="F1164" s="2">
        <v>0</v>
      </c>
      <c r="G1164" s="3">
        <f t="shared" si="38"/>
        <v>94534.714120000004</v>
      </c>
      <c r="H1164" s="3">
        <f t="shared" si="41"/>
        <v>0.61000000001513399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650270.28</v>
      </c>
      <c r="D1165" s="2">
        <f>BILANCA!E160</f>
        <v>1067196.72</v>
      </c>
      <c r="E1165" s="2">
        <v>0</v>
      </c>
      <c r="F1165" s="2">
        <v>0</v>
      </c>
      <c r="G1165" s="3">
        <f t="shared" si="38"/>
        <v>431622.87660000002</v>
      </c>
      <c r="H1165" s="3">
        <f t="shared" si="41"/>
        <v>0.56000000005587935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1937691.3</v>
      </c>
      <c r="D1166" s="2">
        <f>BILANCA!E161</f>
        <v>2430902.81</v>
      </c>
      <c r="E1166" s="2">
        <v>0</v>
      </c>
      <c r="F1166" s="2">
        <v>0</v>
      </c>
      <c r="G1166" s="3">
        <f t="shared" si="38"/>
        <v>1060721.5195200001</v>
      </c>
      <c r="H1166" s="3">
        <f t="shared" si="41"/>
        <v>0.48999999999068677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2132295.7400000002</v>
      </c>
      <c r="D1167" s="2">
        <f>BILANCA!E162</f>
        <v>2193122.9300000002</v>
      </c>
      <c r="E1167" s="2">
        <v>0</v>
      </c>
      <c r="F1167" s="2">
        <v>0</v>
      </c>
      <c r="G1167" s="3">
        <f t="shared" si="38"/>
        <v>1023411.0312000001</v>
      </c>
      <c r="H1167" s="3">
        <f t="shared" si="41"/>
        <v>0.32999999960884452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102</v>
      </c>
      <c r="D1168" s="2">
        <f>BILANCA!E163</f>
        <v>1408.18</v>
      </c>
      <c r="E1168" s="2">
        <v>0</v>
      </c>
      <c r="F1168" s="2">
        <v>0</v>
      </c>
      <c r="G1168" s="3">
        <f t="shared" si="38"/>
        <v>461.10088000000002</v>
      </c>
      <c r="H1168" s="3">
        <f t="shared" si="41"/>
        <v>0.18000000000006366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904388.23</v>
      </c>
      <c r="D1169" s="2">
        <f>BILANCA!E164</f>
        <v>905757.73</v>
      </c>
      <c r="E1169" s="2">
        <v>0</v>
      </c>
      <c r="F1169" s="2">
        <v>0</v>
      </c>
      <c r="G1169" s="3">
        <f t="shared" si="38"/>
        <v>431828.68671000004</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44126.59</v>
      </c>
      <c r="D1170" s="2">
        <f>BILANCA!E165</f>
        <v>23624.66</v>
      </c>
      <c r="E1170" s="2">
        <v>0</v>
      </c>
      <c r="F1170" s="2">
        <v>0</v>
      </c>
      <c r="G1170" s="3">
        <f t="shared" si="38"/>
        <v>14620.1456</v>
      </c>
      <c r="H1170" s="3">
        <f t="shared" si="41"/>
        <v>0.75000000000363798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44126.59</v>
      </c>
      <c r="D1172" s="2">
        <f>BILANCA!E167</f>
        <v>23624.66</v>
      </c>
      <c r="E1172" s="2">
        <v>0</v>
      </c>
      <c r="F1172" s="2">
        <v>0</v>
      </c>
      <c r="G1172" s="3">
        <f t="shared" si="38"/>
        <v>14802.897419999999</v>
      </c>
      <c r="H1172" s="3">
        <f t="shared" si="41"/>
        <v>0.75000000000363798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6026502.3300000001</v>
      </c>
      <c r="D1176" s="2">
        <f>BILANCA!E171</f>
        <v>85199.44</v>
      </c>
      <c r="E1176" s="2">
        <v>0</v>
      </c>
      <c r="F1176" s="2">
        <v>0</v>
      </c>
      <c r="G1176" s="3">
        <f t="shared" si="38"/>
        <v>1028685.60086</v>
      </c>
      <c r="H1176" s="3">
        <f t="shared" si="41"/>
        <v>0.77000000007683411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76187.39</v>
      </c>
      <c r="D1177" s="2">
        <f>BILANCA!E172</f>
        <v>85199.44</v>
      </c>
      <c r="E1177" s="2">
        <v>0</v>
      </c>
      <c r="F1177" s="2">
        <v>0</v>
      </c>
      <c r="G1177" s="3">
        <f t="shared" si="38"/>
        <v>41179.907090000001</v>
      </c>
      <c r="H1177" s="3">
        <f t="shared" si="41"/>
        <v>0.83000000000174623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5950314.9400000004</v>
      </c>
      <c r="D1179" s="2">
        <f>BILANCA!E174</f>
        <v>0</v>
      </c>
      <c r="E1179" s="2">
        <v>0</v>
      </c>
      <c r="F1179" s="2">
        <v>0</v>
      </c>
      <c r="G1179" s="3">
        <f t="shared" si="38"/>
        <v>1005603.2248600002</v>
      </c>
      <c r="H1179" s="3">
        <f t="shared" si="41"/>
        <v>5.9999999590218067E-2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214682146.82999998</v>
      </c>
      <c r="D1180" s="2">
        <f>BILANCA!E176</f>
        <v>247386306.96999997</v>
      </c>
      <c r="E1180" s="2">
        <v>0</v>
      </c>
      <c r="F1180" s="2">
        <v>0</v>
      </c>
      <c r="G1180" s="3">
        <f t="shared" si="38"/>
        <v>120607309.3309</v>
      </c>
      <c r="H1180" s="3">
        <f t="shared" si="41"/>
        <v>0.20000004768371582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44096534.229999997</v>
      </c>
      <c r="D1181" s="2">
        <f>BILANCA!E177</f>
        <v>51447905.57</v>
      </c>
      <c r="E1181" s="2">
        <v>0</v>
      </c>
      <c r="F1181" s="2">
        <v>0</v>
      </c>
      <c r="G1181" s="3">
        <f t="shared" si="38"/>
        <v>25135691.058270004</v>
      </c>
      <c r="H1181" s="3">
        <f t="shared" si="41"/>
        <v>0.65999999642372131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16071536.65</v>
      </c>
      <c r="D1182" s="2">
        <f>BILANCA!E178</f>
        <v>17209947.66</v>
      </c>
      <c r="E1182" s="2">
        <v>0</v>
      </c>
      <c r="F1182" s="2">
        <v>0</v>
      </c>
      <c r="G1182" s="3">
        <f t="shared" si="38"/>
        <v>8684526.2988399994</v>
      </c>
      <c r="H1182" s="3">
        <f t="shared" si="41"/>
        <v>0.68999999947845936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9815054.6999999993</v>
      </c>
      <c r="D1183" s="2">
        <f>BILANCA!E179</f>
        <v>11152065.880000001</v>
      </c>
      <c r="E1183" s="2">
        <v>0</v>
      </c>
      <c r="F1183" s="2">
        <v>0</v>
      </c>
      <c r="G1183" s="3">
        <f t="shared" si="38"/>
        <v>5556619.25758</v>
      </c>
      <c r="H1183" s="3">
        <f t="shared" si="41"/>
        <v>0.41999999992549419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4318839.93</v>
      </c>
      <c r="D1184" s="2">
        <f>BILANCA!E180</f>
        <v>4259475.6500000004</v>
      </c>
      <c r="E1184" s="2">
        <v>0</v>
      </c>
      <c r="F1184" s="2">
        <v>0</v>
      </c>
      <c r="G1184" s="3">
        <f t="shared" si="38"/>
        <v>2233775.6740199998</v>
      </c>
      <c r="H1184" s="3">
        <f t="shared" si="41"/>
        <v>0.41999999992549419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20178.060000000001</v>
      </c>
      <c r="D1185" s="2">
        <f>BILANCA!E181</f>
        <v>52750.59</v>
      </c>
      <c r="E1185" s="2">
        <v>0</v>
      </c>
      <c r="F1185" s="2">
        <v>0</v>
      </c>
      <c r="G1185" s="3">
        <f t="shared" si="38"/>
        <v>21993.866999999998</v>
      </c>
      <c r="H1185" s="3">
        <f t="shared" si="41"/>
        <v>0.47000000000480213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4850.8900000000003</v>
      </c>
      <c r="D1187" s="2">
        <f>BILANCA!E183</f>
        <v>35534.35</v>
      </c>
      <c r="E1187" s="2">
        <v>0</v>
      </c>
      <c r="F1187" s="2">
        <v>0</v>
      </c>
      <c r="G1187" s="3">
        <f t="shared" si="38"/>
        <v>13437.767429999998</v>
      </c>
      <c r="H1187" s="3">
        <f t="shared" si="41"/>
        <v>0.45999999999821739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15327.17</v>
      </c>
      <c r="D1188" s="2">
        <f>BILANCA!E184</f>
        <v>17216.240000000002</v>
      </c>
      <c r="E1188" s="2">
        <v>0</v>
      </c>
      <c r="F1188" s="2">
        <v>0</v>
      </c>
      <c r="G1188" s="3">
        <f t="shared" si="38"/>
        <v>8857.2177000000011</v>
      </c>
      <c r="H1188" s="3">
        <f t="shared" si="41"/>
        <v>0.41000000000167347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15066.3</v>
      </c>
      <c r="D1189" s="2">
        <f>BILANCA!E185</f>
        <v>23884.23</v>
      </c>
      <c r="E1189" s="2">
        <v>0</v>
      </c>
      <c r="F1189" s="2">
        <v>0</v>
      </c>
      <c r="G1189" s="3">
        <f t="shared" si="38"/>
        <v>11247.422039999998</v>
      </c>
      <c r="H1189" s="3">
        <f t="shared" si="41"/>
        <v>0.52999999999883585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88.58</v>
      </c>
      <c r="E1190" s="2">
        <v>0</v>
      </c>
      <c r="F1190" s="2">
        <v>0</v>
      </c>
      <c r="G1190" s="3">
        <f>B1190/1000*C1190+B1190/500*D1190</f>
        <v>31.8888</v>
      </c>
      <c r="H1190" s="3">
        <f>ABS(C1190-ROUND(C1190,0))+ABS(D1190-ROUND(D1190,0))</f>
        <v>0.42000000000000171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88.58</v>
      </c>
      <c r="E1193" s="2">
        <v>0</v>
      </c>
      <c r="F1193" s="2">
        <v>0</v>
      </c>
      <c r="G1193" s="3">
        <f t="shared" si="42"/>
        <v>32.420279999999998</v>
      </c>
      <c r="H1193" s="3">
        <f t="shared" si="43"/>
        <v>0.42000000000000171</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99894.98</v>
      </c>
      <c r="D1198" s="2">
        <f>BILANCA!E194</f>
        <v>579404.4</v>
      </c>
      <c r="E1198" s="2">
        <v>0</v>
      </c>
      <c r="F1198" s="2">
        <v>0</v>
      </c>
      <c r="G1198" s="3">
        <f t="shared" si="38"/>
        <v>236636.31064000001</v>
      </c>
      <c r="H1198" s="3">
        <f t="shared" si="41"/>
        <v>0.4200000000273576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34513.440000000002</v>
      </c>
      <c r="E1199" s="2">
        <v>0</v>
      </c>
      <c r="F1199" s="2">
        <v>0</v>
      </c>
      <c r="G1199" s="3">
        <f t="shared" si="38"/>
        <v>13046.080320000001</v>
      </c>
      <c r="H1199" s="3">
        <f t="shared" si="41"/>
        <v>0.44000000000232831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1802502.68</v>
      </c>
      <c r="D1200" s="2">
        <f>BILANCA!E196</f>
        <v>1107764.8899999999</v>
      </c>
      <c r="E1200" s="2">
        <v>0</v>
      </c>
      <c r="F1200" s="2">
        <v>0</v>
      </c>
      <c r="G1200" s="3">
        <f t="shared" si="38"/>
        <v>763426.16739999992</v>
      </c>
      <c r="H1200" s="3">
        <f t="shared" si="41"/>
        <v>0.43000000016763806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2631238.5699999998</v>
      </c>
      <c r="D1201" s="2">
        <f>BILANCA!E197</f>
        <v>6119986.6799999997</v>
      </c>
      <c r="E1201" s="2">
        <v>0</v>
      </c>
      <c r="F1201" s="2">
        <v>0</v>
      </c>
      <c r="G1201" s="3">
        <f t="shared" si="38"/>
        <v>2840401.4786299998</v>
      </c>
      <c r="H1201" s="3">
        <f t="shared" si="41"/>
        <v>0.75000000046566129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1282367.3</v>
      </c>
      <c r="D1202" s="2">
        <f>BILANCA!E198</f>
        <v>211929.66</v>
      </c>
      <c r="E1202" s="2">
        <v>0</v>
      </c>
      <c r="F1202" s="2">
        <v>0</v>
      </c>
      <c r="G1202" s="3">
        <f t="shared" ref="G1202:G1206" si="44">B1202/1000*C1202+B1202/500*D1202</f>
        <v>327595.51104000001</v>
      </c>
      <c r="H1202" s="3">
        <f t="shared" ref="H1202:H1206" si="45">ABS(C1202-ROUND(C1202,0))+ABS(D1202-ROUND(D1202,0))</f>
        <v>0.64000000004307367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949720.78</v>
      </c>
      <c r="D1203" s="2">
        <f>BILANCA!E199</f>
        <v>456795.75</v>
      </c>
      <c r="E1203" s="2">
        <v>0</v>
      </c>
      <c r="F1203" s="2">
        <v>0</v>
      </c>
      <c r="G1203" s="3">
        <f t="shared" si="44"/>
        <v>359619.27004000003</v>
      </c>
      <c r="H1203" s="3">
        <f t="shared" si="45"/>
        <v>0.46999999997206032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129069.65</v>
      </c>
      <c r="D1205" s="2">
        <f>BILANCA!E201</f>
        <v>0</v>
      </c>
      <c r="E1205" s="2">
        <v>0</v>
      </c>
      <c r="F1205" s="2">
        <v>0</v>
      </c>
      <c r="G1205" s="3">
        <f t="shared" si="44"/>
        <v>25168.581750000001</v>
      </c>
      <c r="H1205" s="3">
        <f t="shared" si="45"/>
        <v>0.35000000000582077</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270080.84000000003</v>
      </c>
      <c r="D1206" s="2">
        <f>BILANCA!E202</f>
        <v>5451261.2699999996</v>
      </c>
      <c r="E1206" s="2">
        <v>0</v>
      </c>
      <c r="F1206" s="2">
        <v>0</v>
      </c>
      <c r="G1206" s="3">
        <f t="shared" si="44"/>
        <v>2189830.2624799996</v>
      </c>
      <c r="H1206" s="3">
        <f t="shared" si="45"/>
        <v>0.42999999952735379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388.44</v>
      </c>
      <c r="D1207" s="2">
        <f>BILANCA!E203</f>
        <v>388.44</v>
      </c>
      <c r="E1207" s="2">
        <v>0</v>
      </c>
      <c r="F1207" s="2">
        <v>0</v>
      </c>
      <c r="G1207" s="3">
        <f t="shared" si="38"/>
        <v>229.56804000000002</v>
      </c>
      <c r="H1207" s="3">
        <f t="shared" si="41"/>
        <v>0.87999999999999545</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388.44</v>
      </c>
      <c r="D1208" s="2">
        <f>BILANCA!E204</f>
        <v>388.44</v>
      </c>
      <c r="E1208" s="2">
        <v>0</v>
      </c>
      <c r="F1208" s="2">
        <v>0</v>
      </c>
      <c r="G1208" s="3">
        <f t="shared" si="38"/>
        <v>230.73336</v>
      </c>
      <c r="H1208" s="3">
        <f t="shared" si="41"/>
        <v>0.87999999999999545</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388.44</v>
      </c>
      <c r="D1212" s="2">
        <f>BILANCA!E208</f>
        <v>388.44</v>
      </c>
      <c r="E1212" s="2">
        <v>0</v>
      </c>
      <c r="F1212" s="2">
        <v>0</v>
      </c>
      <c r="G1212" s="3">
        <f t="shared" si="38"/>
        <v>235.39464000000004</v>
      </c>
      <c r="H1212" s="3">
        <f t="shared" si="41"/>
        <v>0.87999999999999545</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14587021.399999999</v>
      </c>
      <c r="D1223" s="2">
        <f>BILANCA!E219</f>
        <v>13448741.890000001</v>
      </c>
      <c r="E1223" s="2">
        <v>0</v>
      </c>
      <c r="F1223" s="2">
        <v>0</v>
      </c>
      <c r="G1223" s="3">
        <f t="shared" si="38"/>
        <v>8836199.6033399999</v>
      </c>
      <c r="H1223" s="3">
        <f t="shared" si="41"/>
        <v>0.50999999791383743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14587021.399999999</v>
      </c>
      <c r="D1224" s="2">
        <f>BILANCA!E220</f>
        <v>13448741.890000001</v>
      </c>
      <c r="E1224" s="2">
        <v>0</v>
      </c>
      <c r="F1224" s="2">
        <v>0</v>
      </c>
      <c r="G1224" s="3">
        <f t="shared" si="38"/>
        <v>8877684.1085200012</v>
      </c>
      <c r="H1224" s="3">
        <f t="shared" si="41"/>
        <v>0.50999999791383743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6573397.6799999997</v>
      </c>
      <c r="D1225" s="2">
        <f>BILANCA!E221</f>
        <v>5722802.7699999996</v>
      </c>
      <c r="E1225" s="2">
        <v>0</v>
      </c>
      <c r="F1225" s="2">
        <v>0</v>
      </c>
      <c r="G1225" s="3">
        <f t="shared" si="38"/>
        <v>3874085.6922999998</v>
      </c>
      <c r="H1225" s="3">
        <f t="shared" si="41"/>
        <v>0.55000000074505806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8010181.6299999999</v>
      </c>
      <c r="D1229" s="2">
        <f>BILANCA!E225</f>
        <v>7725939.1200000001</v>
      </c>
      <c r="E1229" s="2">
        <v>0</v>
      </c>
      <c r="F1229" s="2">
        <v>0</v>
      </c>
      <c r="G1229" s="3">
        <f t="shared" si="38"/>
        <v>5138191.1115300003</v>
      </c>
      <c r="H1229" s="3">
        <f t="shared" si="41"/>
        <v>0.49000000022351742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3442.09</v>
      </c>
      <c r="D1234" s="2">
        <f>BILANCA!E230</f>
        <v>0</v>
      </c>
      <c r="E1234" s="2">
        <v>0</v>
      </c>
      <c r="F1234" s="2">
        <v>0</v>
      </c>
      <c r="G1234" s="3">
        <f t="shared" si="38"/>
        <v>771.02816000000007</v>
      </c>
      <c r="H1234" s="3">
        <f t="shared" si="41"/>
        <v>9.0000000000145519E-2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10766708.800000001</v>
      </c>
      <c r="D1251" s="2">
        <f>BILANCA!E247</f>
        <v>14655368.75</v>
      </c>
      <c r="E1251" s="2">
        <v>0</v>
      </c>
      <c r="F1251" s="2">
        <v>0</v>
      </c>
      <c r="G1251" s="3">
        <f>B1251/1000*C1251+B1251/500*D1251</f>
        <v>9658664.5582999997</v>
      </c>
      <c r="H1251" s="3">
        <f>ABS(C1251-ROUND(C1251,0))+ABS(D1251-ROUND(D1251,0))</f>
        <v>0.44999999925494194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39640.369999999995</v>
      </c>
      <c r="D1252" s="2">
        <f>BILANCA!E248</f>
        <v>13472.150000000001</v>
      </c>
      <c r="E1252" s="2">
        <v>0</v>
      </c>
      <c r="F1252" s="2">
        <v>0</v>
      </c>
      <c r="G1252" s="3">
        <f t="shared" si="38"/>
        <v>16113.490139999998</v>
      </c>
      <c r="H1252" s="3">
        <f t="shared" si="41"/>
        <v>0.51999999999679858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8125</v>
      </c>
      <c r="D1253" s="2">
        <f>BILANCA!E249</f>
        <v>6267.47</v>
      </c>
      <c r="E1253" s="2">
        <v>0</v>
      </c>
      <c r="F1253" s="2">
        <v>0</v>
      </c>
      <c r="G1253" s="3">
        <f t="shared" si="38"/>
        <v>5020.3654200000001</v>
      </c>
      <c r="H1253" s="3">
        <f t="shared" si="41"/>
        <v>0.47000000000025466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31515.37</v>
      </c>
      <c r="D1254" s="2">
        <f>BILANCA!E250</f>
        <v>7204.68</v>
      </c>
      <c r="E1254" s="2">
        <v>0</v>
      </c>
      <c r="F1254" s="2">
        <v>0</v>
      </c>
      <c r="G1254" s="3">
        <f t="shared" si="38"/>
        <v>11205.634119999999</v>
      </c>
      <c r="H1254" s="3">
        <f t="shared" si="41"/>
        <v>0.68999999999869033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170585612.59999999</v>
      </c>
      <c r="D1255" s="2">
        <f>BILANCA!E251</f>
        <v>195938401.39999998</v>
      </c>
      <c r="E1255" s="2">
        <v>0</v>
      </c>
      <c r="F1255" s="2">
        <v>0</v>
      </c>
      <c r="G1255" s="3">
        <f t="shared" si="38"/>
        <v>137803291.773</v>
      </c>
      <c r="H1255" s="3">
        <f t="shared" si="41"/>
        <v>0.79999998211860657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159426459.59999999</v>
      </c>
      <c r="D1256" s="2">
        <f>BILANCA!E252</f>
        <v>190465631.18000001</v>
      </c>
      <c r="E1256" s="2">
        <v>0</v>
      </c>
      <c r="F1256" s="2">
        <v>0</v>
      </c>
      <c r="G1256" s="3">
        <f t="shared" si="38"/>
        <v>132927999.60216001</v>
      </c>
      <c r="H1256" s="3">
        <f t="shared" si="41"/>
        <v>0.58000001311302185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173469134</v>
      </c>
      <c r="D1257" s="2">
        <f>BILANCA!E253</f>
        <v>203497226.52000001</v>
      </c>
      <c r="E1257" s="2">
        <v>0</v>
      </c>
      <c r="F1257" s="2">
        <v>0</v>
      </c>
      <c r="G1257" s="3">
        <f t="shared" si="38"/>
        <v>143374505.99888</v>
      </c>
      <c r="H1257" s="3">
        <f t="shared" si="41"/>
        <v>0.47999998927116394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14042674.4</v>
      </c>
      <c r="D1258" s="2">
        <f>BILANCA!E254</f>
        <v>13031595.34</v>
      </c>
      <c r="E1258" s="2">
        <v>0</v>
      </c>
      <c r="F1258" s="2">
        <v>0</v>
      </c>
      <c r="G1258" s="3">
        <f t="shared" si="38"/>
        <v>9946254.5398399998</v>
      </c>
      <c r="H1258" s="3">
        <f t="shared" si="41"/>
        <v>0.74000000022351742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5940144.7199999914</v>
      </c>
      <c r="D1259" s="2">
        <f>BILANCA!E255</f>
        <v>-13381233.310000002</v>
      </c>
      <c r="E1259" s="2">
        <v>0</v>
      </c>
      <c r="F1259" s="2">
        <v>0</v>
      </c>
      <c r="G1259" s="3">
        <f t="shared" si="38"/>
        <v>-5184758.1531000035</v>
      </c>
      <c r="H1259" s="3">
        <f t="shared" si="41"/>
        <v>0.59000001102685928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25913812.639999989</v>
      </c>
      <c r="D1260" s="2">
        <f>BILANCA!E256</f>
        <v>18362935.380000003</v>
      </c>
      <c r="E1260" s="2">
        <v>0</v>
      </c>
      <c r="F1260" s="2">
        <v>0</v>
      </c>
      <c r="G1260" s="3">
        <f t="shared" si="38"/>
        <v>15659920.849999998</v>
      </c>
      <c r="H1260" s="3">
        <f t="shared" si="41"/>
        <v>0.74000001326203346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25913812.639999989</v>
      </c>
      <c r="D1261" s="2">
        <f>BILANCA!E257</f>
        <v>18362935.380000003</v>
      </c>
      <c r="E1261" s="2">
        <v>0</v>
      </c>
      <c r="F1261" s="2">
        <v>0</v>
      </c>
      <c r="G1261" s="3">
        <f t="shared" si="38"/>
        <v>15722560.533399999</v>
      </c>
      <c r="H1261" s="3">
        <f t="shared" si="41"/>
        <v>0.74000001326203346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19973667.919999998</v>
      </c>
      <c r="D1264" s="2">
        <f>BILANCA!E260</f>
        <v>31744168.690000005</v>
      </c>
      <c r="E1264" s="2">
        <v>0</v>
      </c>
      <c r="F1264" s="2">
        <v>0</v>
      </c>
      <c r="G1264" s="3">
        <f t="shared" si="38"/>
        <v>21199349.3462</v>
      </c>
      <c r="H1264" s="3">
        <f t="shared" si="41"/>
        <v>0.38999999687075615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16404091.559999999</v>
      </c>
      <c r="D1266" s="2">
        <f>BILANCA!E262</f>
        <v>29519462.020000003</v>
      </c>
      <c r="E1266" s="2">
        <v>0</v>
      </c>
      <c r="F1266" s="2">
        <v>0</v>
      </c>
      <c r="G1266" s="3">
        <f t="shared" si="38"/>
        <v>19313411.993600003</v>
      </c>
      <c r="H1266" s="3">
        <f t="shared" si="41"/>
        <v>0.46000000461935997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3569576.36</v>
      </c>
      <c r="D1267" s="2">
        <f>BILANCA!E263</f>
        <v>2224706.67</v>
      </c>
      <c r="E1267" s="2">
        <v>0</v>
      </c>
      <c r="F1267" s="2">
        <v>0</v>
      </c>
      <c r="G1267" s="3">
        <f t="shared" si="38"/>
        <v>2060880.3528999998</v>
      </c>
      <c r="H1267" s="3">
        <f t="shared" si="41"/>
        <v>0.68999999994412065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36.409999999999997</v>
      </c>
      <c r="D1268" s="2">
        <f>BILANCA!E264</f>
        <v>0</v>
      </c>
      <c r="E1268" s="2">
        <v>0</v>
      </c>
      <c r="F1268" s="2">
        <v>0</v>
      </c>
      <c r="G1268" s="3">
        <f>B1268/1000*C1268+B1268/500*D1268</f>
        <v>9.3937799999999996</v>
      </c>
      <c r="H1268" s="3">
        <f>ABS(C1268-ROUND(C1268,0))+ABS(D1268-ROUND(D1268,0))</f>
        <v>0.40999999999999659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36.409999999999997</v>
      </c>
      <c r="D1269" s="2">
        <f>BILANCA!E265</f>
        <v>0</v>
      </c>
      <c r="E1269" s="2">
        <v>0</v>
      </c>
      <c r="F1269" s="2">
        <v>0</v>
      </c>
      <c r="G1269" s="3">
        <f t="shared" ref="G1269:G1277" si="46">B1269/1000*C1269+B1269/500*D1269</f>
        <v>9.4301899999999996</v>
      </c>
      <c r="H1269" s="3">
        <f t="shared" ref="H1269:H1277" si="47">ABS(C1269-ROUND(C1269,0))+ABS(D1269-ROUND(D1269,0))</f>
        <v>0.40999999999999659</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5186241.6399999997</v>
      </c>
      <c r="D1278" s="2">
        <f>BILANCA!E274</f>
        <v>18830679.329999998</v>
      </c>
      <c r="E1278" s="2">
        <v>0</v>
      </c>
      <c r="F1278" s="2">
        <v>0</v>
      </c>
      <c r="G1278" s="3">
        <f t="shared" si="38"/>
        <v>11483156.8804</v>
      </c>
      <c r="H1278" s="3">
        <f t="shared" si="41"/>
        <v>0.68999999854713678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19604.03</v>
      </c>
      <c r="D1279" s="2">
        <f>BILANCA!E275</f>
        <v>13817.76</v>
      </c>
      <c r="E1279" s="2">
        <v>0</v>
      </c>
      <c r="F1279" s="2">
        <v>0</v>
      </c>
      <c r="G1279" s="3">
        <f t="shared" ref="G1279:G1294" si="48">B1279/1000*C1279+B1279/500*D1279</f>
        <v>12707.43895</v>
      </c>
      <c r="H1279" s="3">
        <f t="shared" ref="H1279:H1294" si="49">ABS(C1279-ROUND(C1279,0))+ABS(D1279-ROUND(D1279,0))</f>
        <v>0.26999999999861757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1252344.9100000001</v>
      </c>
      <c r="D1281" s="2">
        <f>BILANCA!E277</f>
        <v>13947977.460000001</v>
      </c>
      <c r="E1281" s="2">
        <v>0</v>
      </c>
      <c r="F1281" s="2">
        <v>0</v>
      </c>
      <c r="G1281" s="3">
        <f t="shared" si="48"/>
        <v>7899189.2539300015</v>
      </c>
      <c r="H1281" s="3">
        <f t="shared" si="49"/>
        <v>0.55000000074505806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16941.919999999998</v>
      </c>
      <c r="E1282" s="2">
        <v>0</v>
      </c>
      <c r="F1282" s="2">
        <v>0</v>
      </c>
      <c r="G1282" s="3">
        <f t="shared" si="48"/>
        <v>9216.4044799999992</v>
      </c>
      <c r="H1282" s="3">
        <f t="shared" si="49"/>
        <v>8.000000000174623E-2</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32428.59</v>
      </c>
      <c r="E1283" s="2">
        <v>0</v>
      </c>
      <c r="F1283" s="2">
        <v>0</v>
      </c>
      <c r="G1283" s="3">
        <f t="shared" si="48"/>
        <v>17706.010140000002</v>
      </c>
      <c r="H1283" s="3">
        <f t="shared" si="49"/>
        <v>0.40999999999985448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830492.06</v>
      </c>
      <c r="D1284" s="2">
        <f>BILANCA!E280</f>
        <v>660220.49</v>
      </c>
      <c r="E1284" s="2">
        <v>0</v>
      </c>
      <c r="F1284" s="2">
        <v>0</v>
      </c>
      <c r="G1284" s="3">
        <f t="shared" si="48"/>
        <v>589355.65296000009</v>
      </c>
      <c r="H1284" s="3">
        <f t="shared" si="49"/>
        <v>0.55000000004656613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22869.83</v>
      </c>
      <c r="E1285" s="2">
        <v>0</v>
      </c>
      <c r="F1285" s="2">
        <v>0</v>
      </c>
      <c r="G1285" s="3">
        <f t="shared" si="48"/>
        <v>12578.406500000003</v>
      </c>
      <c r="H1285" s="3">
        <f t="shared" si="49"/>
        <v>0.16999999999825377</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8323.5400000000009</v>
      </c>
      <c r="D1286" s="2">
        <f>BILANCA!E282</f>
        <v>7771.86</v>
      </c>
      <c r="E1286" s="2">
        <v>0</v>
      </c>
      <c r="F1286" s="2">
        <v>0</v>
      </c>
      <c r="G1286" s="3">
        <f t="shared" si="48"/>
        <v>6587.3637600000002</v>
      </c>
      <c r="H1286" s="3">
        <f t="shared" si="49"/>
        <v>0.5999999999994543</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23967.279999999999</v>
      </c>
      <c r="D1287" s="2">
        <f>BILANCA!E283</f>
        <v>6246815.2199999997</v>
      </c>
      <c r="E1287" s="2">
        <v>0</v>
      </c>
      <c r="F1287" s="2">
        <v>0</v>
      </c>
      <c r="G1287" s="3">
        <f t="shared" si="48"/>
        <v>3467374.5684400001</v>
      </c>
      <c r="H1287" s="3">
        <f t="shared" si="49"/>
        <v>0.49999999973806553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389562.03</v>
      </c>
      <c r="D1289" s="2">
        <f>BILANCA!E285</f>
        <v>6960929.5499999998</v>
      </c>
      <c r="E1289" s="2">
        <v>0</v>
      </c>
      <c r="F1289" s="2">
        <v>0</v>
      </c>
      <c r="G1289" s="3">
        <f t="shared" si="48"/>
        <v>3992886.4952700003</v>
      </c>
      <c r="H1289" s="3">
        <f t="shared" si="49"/>
        <v>0.48000000021420419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399.33</v>
      </c>
      <c r="D1290" s="2">
        <f>BILANCA!E286</f>
        <v>32.5</v>
      </c>
      <c r="E1290" s="2">
        <v>0</v>
      </c>
      <c r="F1290" s="2">
        <v>0</v>
      </c>
      <c r="G1290" s="3">
        <f t="shared" si="48"/>
        <v>130.01240000000001</v>
      </c>
      <c r="H1290" s="3">
        <f t="shared" si="49"/>
        <v>0.82999999999998408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603628.35</v>
      </c>
      <c r="D1291" s="2">
        <f>BILANCA!E287</f>
        <v>1002652.39</v>
      </c>
      <c r="E1291" s="2">
        <v>0</v>
      </c>
      <c r="F1291" s="2">
        <v>0</v>
      </c>
      <c r="G1291" s="3">
        <f t="shared" si="48"/>
        <v>733110.20952999999</v>
      </c>
      <c r="H1291" s="3">
        <f t="shared" si="49"/>
        <v>0.73999999999068677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1410869.39</v>
      </c>
      <c r="D1292" s="2">
        <f>BILANCA!E288</f>
        <v>1904670.22</v>
      </c>
      <c r="E1292" s="2">
        <v>0</v>
      </c>
      <c r="F1292" s="2">
        <v>0</v>
      </c>
      <c r="G1292" s="3">
        <f t="shared" si="48"/>
        <v>1472099.1720599998</v>
      </c>
      <c r="H1292" s="3">
        <f t="shared" si="49"/>
        <v>0.60999999986961484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1899293.63</v>
      </c>
      <c r="D1293" s="2">
        <f>BILANCA!E289</f>
        <v>1960120.82</v>
      </c>
      <c r="E1293" s="2">
        <v>0</v>
      </c>
      <c r="F1293" s="2">
        <v>0</v>
      </c>
      <c r="G1293" s="3">
        <f t="shared" si="48"/>
        <v>1646928.4814099998</v>
      </c>
      <c r="H1293" s="3">
        <f t="shared" si="49"/>
        <v>0.55000000004656613</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102</v>
      </c>
      <c r="D1294" s="2">
        <f>BILANCA!E290</f>
        <v>1408.18</v>
      </c>
      <c r="E1294" s="2">
        <v>0</v>
      </c>
      <c r="F1294" s="2">
        <v>0</v>
      </c>
      <c r="G1294" s="3">
        <f t="shared" si="48"/>
        <v>828.81423999999993</v>
      </c>
      <c r="H1294" s="3">
        <f t="shared" si="49"/>
        <v>0.18000000000006366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32803.050000000003</v>
      </c>
      <c r="D1295" s="2">
        <f>BILANCA!E291</f>
        <v>23324.2</v>
      </c>
      <c r="E1295" s="2">
        <v>0</v>
      </c>
      <c r="F1295" s="2">
        <v>0</v>
      </c>
      <c r="G1295" s="3">
        <f t="shared" si="38"/>
        <v>22643.663249999998</v>
      </c>
      <c r="H1295" s="3">
        <f t="shared" si="41"/>
        <v>0.25000000000363798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32803.050000000003</v>
      </c>
      <c r="D1297" s="2">
        <f>BILANCA!E293</f>
        <v>23324.2</v>
      </c>
      <c r="E1297" s="2">
        <v>0</v>
      </c>
      <c r="F1297" s="2">
        <v>0</v>
      </c>
      <c r="G1297" s="3">
        <f t="shared" si="50"/>
        <v>22802.566149999999</v>
      </c>
      <c r="H1297" s="3">
        <f t="shared" si="51"/>
        <v>0.25000000000363798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104107789.41</v>
      </c>
      <c r="D1301" s="2">
        <f>BILANCA!E297</f>
        <v>185113040.72999999</v>
      </c>
      <c r="E1301" s="2">
        <v>0</v>
      </c>
      <c r="F1301" s="2">
        <v>0</v>
      </c>
      <c r="G1301" s="3">
        <f t="shared" si="38"/>
        <v>138031156.42316997</v>
      </c>
      <c r="H1301" s="3">
        <f t="shared" si="41"/>
        <v>0.68000000715255737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104107789.41</v>
      </c>
      <c r="D1302" s="2">
        <f>BILANCA!E298</f>
        <v>185113040.72999999</v>
      </c>
      <c r="E1302" s="2">
        <v>0</v>
      </c>
      <c r="F1302" s="2">
        <v>0</v>
      </c>
      <c r="G1302" s="3">
        <f t="shared" si="38"/>
        <v>138505490.29403999</v>
      </c>
      <c r="H1302" s="3">
        <f t="shared" si="41"/>
        <v>0.68000000715255737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1117919.57</v>
      </c>
      <c r="D1303" s="2">
        <f>BILANCA!E300</f>
        <v>1117247.1200000001</v>
      </c>
      <c r="E1303" s="2">
        <v>0</v>
      </c>
      <c r="F1303" s="2">
        <v>0</v>
      </c>
      <c r="G1303" s="3">
        <f t="shared" si="38"/>
        <v>982257.24632999999</v>
      </c>
      <c r="H1303" s="3">
        <f t="shared" si="41"/>
        <v>0.55000000004656613</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650785.41</v>
      </c>
      <c r="D1304" s="2">
        <f>BILANCA!E301</f>
        <v>161011.75</v>
      </c>
      <c r="E1304" s="2">
        <v>0</v>
      </c>
      <c r="F1304" s="2">
        <v>0</v>
      </c>
      <c r="G1304" s="3">
        <f t="shared" si="38"/>
        <v>286005.81954</v>
      </c>
      <c r="H1304" s="3">
        <f t="shared" si="41"/>
        <v>0.66000000003259629</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2047193.8</v>
      </c>
      <c r="D1305" s="2">
        <f>BILANCA!E302</f>
        <v>8992351.6500000004</v>
      </c>
      <c r="E1305" s="2">
        <v>0</v>
      </c>
      <c r="F1305" s="2">
        <v>0</v>
      </c>
      <c r="G1305" s="3">
        <f t="shared" si="38"/>
        <v>5909409.6445000004</v>
      </c>
      <c r="H1305" s="3">
        <f t="shared" si="41"/>
        <v>0.54999999958090484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4193900.29</v>
      </c>
      <c r="D1306" s="2">
        <f>BILANCA!E303</f>
        <v>11126246.439999999</v>
      </c>
      <c r="E1306" s="2">
        <v>0</v>
      </c>
      <c r="F1306" s="2">
        <v>0</v>
      </c>
      <c r="G1306" s="3">
        <f t="shared" si="38"/>
        <v>7828132.3783199992</v>
      </c>
      <c r="H1306" s="3">
        <f t="shared" si="41"/>
        <v>0.72999999951571226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261506.64</v>
      </c>
      <c r="D1307" s="2">
        <f>BILANCA!E304</f>
        <v>4369413.41</v>
      </c>
      <c r="E1307" s="2">
        <v>0</v>
      </c>
      <c r="F1307" s="2">
        <v>0</v>
      </c>
      <c r="G1307" s="3">
        <f>B1307/1000*C1307+B1307/500*D1307</f>
        <v>2673099.0376200001</v>
      </c>
      <c r="H1307" s="3">
        <f>ABS(C1307-ROUND(C1307,0))+ABS(D1307-ROUND(D1307,0))</f>
        <v>0.77000000013504177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41520.9</v>
      </c>
      <c r="D1308" s="2">
        <f>BILANCA!E305</f>
        <v>22730.27</v>
      </c>
      <c r="E1308" s="2">
        <v>0</v>
      </c>
      <c r="F1308" s="2">
        <v>0</v>
      </c>
      <c r="G1308" s="3">
        <f t="shared" ref="G1308:G1581" si="52">B1308/1000*C1308+B1308/500*D1308</f>
        <v>25920.469120000002</v>
      </c>
      <c r="H1308" s="3">
        <f t="shared" si="41"/>
        <v>0.36999999999898137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2605.69</v>
      </c>
      <c r="D1309" s="2">
        <f>BILANCA!E306</f>
        <v>894.39</v>
      </c>
      <c r="E1309" s="2">
        <v>0</v>
      </c>
      <c r="F1309" s="2">
        <v>0</v>
      </c>
      <c r="G1309" s="3">
        <f t="shared" si="52"/>
        <v>1313.9465299999999</v>
      </c>
      <c r="H1309" s="3">
        <f t="shared" si="41"/>
        <v>0.69999999999993179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27634.34</v>
      </c>
      <c r="D1310" s="2">
        <f>BILANCA!E307</f>
        <v>21559.01</v>
      </c>
      <c r="E1310" s="2">
        <v>0</v>
      </c>
      <c r="F1310" s="2">
        <v>0</v>
      </c>
      <c r="G1310" s="3">
        <f>B1310/1000*C1310+B1310/500*D1310</f>
        <v>21225.707999999999</v>
      </c>
      <c r="H1310" s="3">
        <f>ABS(C1310-ROUND(C1310,0))+ABS(D1310-ROUND(D1310,0))</f>
        <v>0.34999999999854481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322566.96000000002</v>
      </c>
      <c r="D1311" s="2">
        <f>BILANCA!E308</f>
        <v>385491</v>
      </c>
      <c r="E1311" s="2">
        <v>0</v>
      </c>
      <c r="F1311" s="2">
        <v>0</v>
      </c>
      <c r="G1311" s="3">
        <f t="shared" si="52"/>
        <v>329158.23696000001</v>
      </c>
      <c r="H1311" s="3">
        <f t="shared" si="41"/>
        <v>3.9999999979045242E-2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26243.919999999998</v>
      </c>
      <c r="D1312" s="2">
        <f>BILANCA!E309</f>
        <v>24369.29</v>
      </c>
      <c r="E1312" s="2">
        <v>0</v>
      </c>
      <c r="F1312" s="2">
        <v>0</v>
      </c>
      <c r="G1312" s="3">
        <f t="shared" si="52"/>
        <v>22644.715</v>
      </c>
      <c r="H1312" s="3">
        <f t="shared" si="41"/>
        <v>0.37000000000261934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173.78</v>
      </c>
      <c r="D1313" s="2">
        <f>BILANCA!E310</f>
        <v>832</v>
      </c>
      <c r="E1313" s="2">
        <v>0</v>
      </c>
      <c r="F1313" s="2">
        <v>0</v>
      </c>
      <c r="G1313" s="3">
        <f t="shared" si="52"/>
        <v>556.84734000000003</v>
      </c>
      <c r="H1313" s="3">
        <f t="shared" si="41"/>
        <v>0.21999999999999886</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132391.32</v>
      </c>
      <c r="D1314" s="2">
        <f>BILANCA!E311</f>
        <v>122426.88</v>
      </c>
      <c r="E1314" s="2">
        <v>0</v>
      </c>
      <c r="F1314" s="2">
        <v>0</v>
      </c>
      <c r="G1314" s="3">
        <f t="shared" si="52"/>
        <v>114682.50432000001</v>
      </c>
      <c r="H1314" s="3">
        <f t="shared" si="41"/>
        <v>0.44000000000232831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15361.17</v>
      </c>
      <c r="D1315" s="2">
        <f>BILANCA!E312</f>
        <v>406.14</v>
      </c>
      <c r="E1315" s="2">
        <v>0</v>
      </c>
      <c r="F1315" s="2">
        <v>0</v>
      </c>
      <c r="G1315" s="3">
        <f t="shared" si="52"/>
        <v>4932.9022500000001</v>
      </c>
      <c r="H1315" s="3">
        <f t="shared" si="41"/>
        <v>0.31000000000005912</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607.55999999999995</v>
      </c>
      <c r="E1317" s="2">
        <v>0</v>
      </c>
      <c r="F1317" s="2">
        <v>0</v>
      </c>
      <c r="G1317" s="3">
        <f t="shared" si="53"/>
        <v>373.04183999999998</v>
      </c>
      <c r="H1317" s="3">
        <f t="shared" si="54"/>
        <v>0.44000000000005457</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17339.240000000002</v>
      </c>
      <c r="D1337" s="2">
        <f>BILANCA!E334</f>
        <v>17339.240000000002</v>
      </c>
      <c r="E1337" s="2">
        <v>0</v>
      </c>
      <c r="F1337" s="2">
        <v>0</v>
      </c>
      <c r="G1337" s="3">
        <f t="shared" si="55"/>
        <v>17009.794440000005</v>
      </c>
      <c r="H1337" s="3">
        <f t="shared" si="56"/>
        <v>0.48000000000320142</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3175958.41</v>
      </c>
      <c r="D1339" s="2">
        <f>BILANCA!E336</f>
        <v>1156459.1499999999</v>
      </c>
      <c r="E1339" s="2">
        <v>0</v>
      </c>
      <c r="F1339" s="2">
        <v>0</v>
      </c>
      <c r="G1339" s="3">
        <f t="shared" si="52"/>
        <v>1805840.4375900002</v>
      </c>
      <c r="H1339" s="3">
        <f t="shared" si="41"/>
        <v>0.56000000005587935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12895578.24</v>
      </c>
      <c r="D1340" s="2">
        <f>BILANCA!E337</f>
        <v>16053488.51</v>
      </c>
      <c r="E1340" s="2">
        <v>0</v>
      </c>
      <c r="F1340" s="2">
        <v>0</v>
      </c>
      <c r="G1340" s="3">
        <f t="shared" si="52"/>
        <v>14850843.235800002</v>
      </c>
      <c r="H1340" s="3">
        <f t="shared" si="41"/>
        <v>0.73000000044703484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119435.1</v>
      </c>
      <c r="D1341" s="2">
        <f>BILANCA!E338</f>
        <v>1092756.23</v>
      </c>
      <c r="E1341" s="2">
        <v>0</v>
      </c>
      <c r="F1341" s="2">
        <v>0</v>
      </c>
      <c r="G1341" s="3">
        <f t="shared" si="52"/>
        <v>762937.64236000006</v>
      </c>
      <c r="H1341" s="3">
        <f t="shared" si="41"/>
        <v>0.32999999998719431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2511803.4700000002</v>
      </c>
      <c r="D1342" s="2">
        <f>BILANCA!E339</f>
        <v>5027230.45</v>
      </c>
      <c r="E1342" s="2">
        <v>0</v>
      </c>
      <c r="F1342" s="2">
        <v>0</v>
      </c>
      <c r="G1342" s="3">
        <f t="shared" si="52"/>
        <v>4171999.7708400004</v>
      </c>
      <c r="H1342" s="3">
        <f t="shared" si="41"/>
        <v>0.92000000039115548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388.44</v>
      </c>
      <c r="D1344" s="2">
        <f>BILANCA!E341</f>
        <v>388.44</v>
      </c>
      <c r="E1344" s="2">
        <v>0</v>
      </c>
      <c r="F1344" s="2">
        <v>0</v>
      </c>
      <c r="G1344" s="3">
        <f t="shared" si="52"/>
        <v>389.21688000000006</v>
      </c>
      <c r="H1344" s="3">
        <f t="shared" si="41"/>
        <v>0.87999999999999545</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268158.25</v>
      </c>
      <c r="D1345" s="2">
        <f>BILANCA!E342</f>
        <v>167579.25</v>
      </c>
      <c r="E1345" s="2">
        <v>0</v>
      </c>
      <c r="F1345" s="2">
        <v>0</v>
      </c>
      <c r="G1345" s="3">
        <f t="shared" si="52"/>
        <v>202111.11125000002</v>
      </c>
      <c r="H1345" s="3">
        <f t="shared" si="41"/>
        <v>0.5</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14318863.15</v>
      </c>
      <c r="D1346" s="2">
        <f>BILANCA!E343</f>
        <v>13281162.640000001</v>
      </c>
      <c r="E1346" s="2">
        <v>0</v>
      </c>
      <c r="F1346" s="2">
        <v>0</v>
      </c>
      <c r="G1346" s="3">
        <f t="shared" si="52"/>
        <v>13736079.312480001</v>
      </c>
      <c r="H1346" s="3">
        <f t="shared" si="41"/>
        <v>0.50999999977648258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632541.15</v>
      </c>
      <c r="D1347" s="2">
        <f>BILANCA!E344</f>
        <v>160726.54</v>
      </c>
      <c r="E1347" s="2">
        <v>0</v>
      </c>
      <c r="F1347" s="2">
        <v>0</v>
      </c>
      <c r="G1347" s="3">
        <f t="shared" si="52"/>
        <v>321496.05551000003</v>
      </c>
      <c r="H1347" s="3">
        <f t="shared" si="41"/>
        <v>0.61000000001513399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1170000</v>
      </c>
      <c r="D1354" s="2">
        <f>BILANCA!E351</f>
        <v>1040000</v>
      </c>
      <c r="E1354" s="2">
        <v>0</v>
      </c>
      <c r="F1354" s="2">
        <v>0</v>
      </c>
      <c r="G1354" s="3">
        <f t="shared" si="52"/>
        <v>1118000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9674971.1999999993</v>
      </c>
      <c r="D1368" s="2">
        <f>BILANCA!E365</f>
        <v>12317900.539999999</v>
      </c>
      <c r="E1368" s="2">
        <v>0</v>
      </c>
      <c r="F1368" s="2">
        <v>0</v>
      </c>
      <c r="G1368" s="3">
        <f t="shared" si="57"/>
        <v>12283256.47624</v>
      </c>
      <c r="H1368" s="3">
        <f t="shared" si="58"/>
        <v>0.66000000014901161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638784.99</v>
      </c>
      <c r="D1369" s="2">
        <f>BILANCA!E366</f>
        <v>804661.09</v>
      </c>
      <c r="E1369" s="2">
        <v>0</v>
      </c>
      <c r="F1369" s="2">
        <v>0</v>
      </c>
      <c r="G1369" s="3">
        <f t="shared" si="57"/>
        <v>807070.47402999992</v>
      </c>
      <c r="H1369" s="3">
        <f t="shared" si="58"/>
        <v>9.9999999976716936E-2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160389.5</v>
      </c>
      <c r="D1370" s="2">
        <f>BILANCA!E367</f>
        <v>185949.12</v>
      </c>
      <c r="E1370" s="2">
        <v>0</v>
      </c>
      <c r="F1370" s="2">
        <v>0</v>
      </c>
      <c r="G1370" s="3">
        <f t="shared" si="57"/>
        <v>191623.5864</v>
      </c>
      <c r="H1370" s="3">
        <f t="shared" si="58"/>
        <v>0.61999999999534339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24189.93</v>
      </c>
      <c r="D1371" s="2">
        <f>BILANCA!E368</f>
        <v>24067.26</v>
      </c>
      <c r="E1371" s="2">
        <v>0</v>
      </c>
      <c r="F1371" s="2">
        <v>0</v>
      </c>
      <c r="G1371" s="3">
        <f t="shared" si="57"/>
        <v>26109.126449999996</v>
      </c>
      <c r="H1371" s="3">
        <f t="shared" si="58"/>
        <v>0.32999999999810825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127654.87</v>
      </c>
      <c r="D1373" s="2">
        <f>BILANCA!E370</f>
        <v>313519.94</v>
      </c>
      <c r="E1373" s="2">
        <v>0</v>
      </c>
      <c r="F1373" s="2">
        <v>0</v>
      </c>
      <c r="G1373" s="3">
        <f t="shared" si="59"/>
        <v>273954.19425</v>
      </c>
      <c r="H1373" s="3">
        <f t="shared" si="60"/>
        <v>0.19000000000232831</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696107.94</v>
      </c>
      <c r="E1374" s="2">
        <v>0</v>
      </c>
      <c r="F1374" s="2">
        <v>0</v>
      </c>
      <c r="G1374" s="3">
        <f t="shared" si="59"/>
        <v>506766.58031999995</v>
      </c>
      <c r="H1374" s="3">
        <f t="shared" si="60"/>
        <v>6.0000000055879354E-2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99033.87</v>
      </c>
      <c r="D1382" s="2">
        <f>BILANCA!E379</f>
        <v>135737.87</v>
      </c>
      <c r="E1382" s="2">
        <v>0</v>
      </c>
      <c r="F1382" s="2">
        <v>0</v>
      </c>
      <c r="G1382" s="3">
        <f t="shared" si="59"/>
        <v>137829.57491999998</v>
      </c>
      <c r="H1382" s="3">
        <f t="shared" si="60"/>
        <v>0.26000000000931323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41684.44</v>
      </c>
      <c r="D1383" s="2">
        <f>BILANCA!E380</f>
        <v>177424.99</v>
      </c>
      <c r="E1383" s="2">
        <v>0</v>
      </c>
      <c r="F1383" s="2">
        <v>0</v>
      </c>
      <c r="G1383" s="3">
        <f t="shared" si="59"/>
        <v>147907.33866000001</v>
      </c>
      <c r="H1383" s="3">
        <f t="shared" si="60"/>
        <v>0.45000000001164153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972770.23</v>
      </c>
      <c r="E1384" s="2">
        <v>0</v>
      </c>
      <c r="F1384" s="2">
        <v>0</v>
      </c>
      <c r="G1384" s="3">
        <f t="shared" si="59"/>
        <v>727632.13203999994</v>
      </c>
      <c r="H1384" s="3">
        <f t="shared" si="60"/>
        <v>0.22999999998137355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235323.9</v>
      </c>
      <c r="E1385" s="2">
        <v>0</v>
      </c>
      <c r="F1385" s="2">
        <v>0</v>
      </c>
      <c r="G1385" s="3">
        <f t="shared" si="59"/>
        <v>176492.92499999999</v>
      </c>
      <c r="H1385" s="3">
        <f t="shared" si="60"/>
        <v>0.10000000000582077</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5561.17</v>
      </c>
      <c r="D1387" s="2">
        <f>BILANCA!E384</f>
        <v>54981.78</v>
      </c>
      <c r="E1387" s="2">
        <v>0</v>
      </c>
      <c r="F1387" s="2">
        <v>0</v>
      </c>
      <c r="G1387" s="3">
        <f t="shared" si="59"/>
        <v>43552.823210000002</v>
      </c>
      <c r="H1387" s="3">
        <f t="shared" si="60"/>
        <v>0.39000000000123691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7365251.9900000002</v>
      </c>
      <c r="D1390" s="2">
        <f>BILANCA!E387</f>
        <v>16438779.949999999</v>
      </c>
      <c r="E1390" s="2">
        <v>0</v>
      </c>
      <c r="F1390" s="2">
        <v>0</v>
      </c>
      <c r="G1390" s="3">
        <f t="shared" ref="G1390:G1399" si="61">B1390/1000*C1390+B1390/500*D1390</f>
        <v>15292268.518200001</v>
      </c>
      <c r="H1390" s="3">
        <f t="shared" ref="H1390:H1399" si="62">ABS(C1390-ROUND(C1390,0))+ABS(D1390-ROUND(D1390,0))</f>
        <v>6.0000000521540642E-2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87993.04</v>
      </c>
      <c r="E1391" s="2">
        <v>0</v>
      </c>
      <c r="F1391" s="2">
        <v>0</v>
      </c>
      <c r="G1391" s="3">
        <f t="shared" si="61"/>
        <v>67050.696479999999</v>
      </c>
      <c r="H1391" s="3">
        <f t="shared" si="62"/>
        <v>3.9999999993597157E-2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19449254.969999999</v>
      </c>
      <c r="D1392" s="2">
        <f>BILANCA!E389</f>
        <v>19414651.48</v>
      </c>
      <c r="E1392" s="2">
        <v>0</v>
      </c>
      <c r="F1392" s="2">
        <v>0</v>
      </c>
      <c r="G1392" s="3">
        <f t="shared" si="61"/>
        <v>22262409.12926</v>
      </c>
      <c r="H1392" s="3">
        <f t="shared" si="62"/>
        <v>0.51000000163912773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14250286.65</v>
      </c>
      <c r="D1394" s="2">
        <f>BILANCA!E391</f>
        <v>24715740.960000001</v>
      </c>
      <c r="E1394" s="2">
        <v>0</v>
      </c>
      <c r="F1394" s="2">
        <v>0</v>
      </c>
      <c r="G1394" s="3">
        <f t="shared" si="61"/>
        <v>24453799.130880002</v>
      </c>
      <c r="H1394" s="3">
        <f t="shared" si="62"/>
        <v>0.3899999987334013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880915.05</v>
      </c>
      <c r="D1395" s="2">
        <f>BILANCA!E392</f>
        <v>968471.24</v>
      </c>
      <c r="E1395" s="2">
        <v>0</v>
      </c>
      <c r="F1395" s="2">
        <v>0</v>
      </c>
      <c r="G1395" s="3">
        <f t="shared" si="61"/>
        <v>1084875.1490500001</v>
      </c>
      <c r="H1395" s="3">
        <f t="shared" si="62"/>
        <v>0.2900000000372529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31000</v>
      </c>
      <c r="D1396" s="2">
        <f>BILANCA!E393</f>
        <v>29470410.510000002</v>
      </c>
      <c r="E1396" s="2">
        <v>0</v>
      </c>
      <c r="F1396" s="2">
        <v>0</v>
      </c>
      <c r="G1396" s="3">
        <f t="shared" si="61"/>
        <v>22763122.913720001</v>
      </c>
      <c r="H1396" s="3">
        <f t="shared" si="62"/>
        <v>0.48999999836087227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495117.94</v>
      </c>
      <c r="E1397" s="2">
        <v>0</v>
      </c>
      <c r="F1397" s="2">
        <v>0</v>
      </c>
      <c r="G1397" s="3">
        <f t="shared" si="61"/>
        <v>383221.28555999999</v>
      </c>
      <c r="H1397" s="3">
        <f t="shared" si="62"/>
        <v>5.9999999997671694E-2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1090078.0900000001</v>
      </c>
      <c r="D1399" s="2">
        <f>BILANCA!E396</f>
        <v>36291616.229999997</v>
      </c>
      <c r="E1399" s="2">
        <v>0</v>
      </c>
      <c r="F1399" s="2">
        <v>0</v>
      </c>
      <c r="G1399" s="3">
        <f t="shared" si="61"/>
        <v>28658917.803949997</v>
      </c>
      <c r="H1399" s="3">
        <f t="shared" si="62"/>
        <v>0.31999999680556357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61041002.659999996</v>
      </c>
      <c r="D1400" s="14">
        <f>BILANCA!E397</f>
        <v>57230259.380000003</v>
      </c>
      <c r="E1400" s="14">
        <v>0</v>
      </c>
      <c r="F1400" s="14">
        <v>0</v>
      </c>
      <c r="G1400" s="15">
        <f t="shared" si="52"/>
        <v>68445593.353799999</v>
      </c>
      <c r="H1400" s="15">
        <f t="shared" si="41"/>
        <v>0.7200000062584877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7828575.5300000003</v>
      </c>
      <c r="D1401" s="7">
        <f>'RAS-funkcijski'!E5</f>
        <v>10360968.940000001</v>
      </c>
      <c r="E1401" s="7">
        <v>0</v>
      </c>
      <c r="F1401" s="7">
        <v>0</v>
      </c>
      <c r="G1401" s="8">
        <f t="shared" si="52"/>
        <v>28550.51341</v>
      </c>
      <c r="H1401" s="8">
        <f t="shared" si="41"/>
        <v>0.52999999839812517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552820.41</v>
      </c>
      <c r="D1402" s="2">
        <f>'RAS-funkcijski'!E6</f>
        <v>1247396.8400000001</v>
      </c>
      <c r="E1402" s="2">
        <v>0</v>
      </c>
      <c r="F1402" s="2">
        <v>0</v>
      </c>
      <c r="G1402" s="3">
        <f t="shared" si="52"/>
        <v>6095.2281800000001</v>
      </c>
      <c r="H1402" s="3">
        <f t="shared" si="41"/>
        <v>0.56999999994877726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552820.41</v>
      </c>
      <c r="D1403" s="2">
        <f>'RAS-funkcijski'!E7</f>
        <v>1247396.8400000001</v>
      </c>
      <c r="E1403" s="2">
        <v>0</v>
      </c>
      <c r="F1403" s="2">
        <v>0</v>
      </c>
      <c r="G1403" s="3">
        <f t="shared" si="52"/>
        <v>9142.842270000001</v>
      </c>
      <c r="H1403" s="3">
        <f t="shared" si="41"/>
        <v>0.56999999994877726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10836.39</v>
      </c>
      <c r="D1406" s="2">
        <f>'RAS-funkcijski'!E10</f>
        <v>11194.11</v>
      </c>
      <c r="E1406" s="2">
        <v>0</v>
      </c>
      <c r="F1406" s="2">
        <v>0</v>
      </c>
      <c r="G1406" s="3">
        <f t="shared" si="52"/>
        <v>199.34765999999999</v>
      </c>
      <c r="H1406" s="3">
        <f t="shared" si="41"/>
        <v>0.5</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10836.39</v>
      </c>
      <c r="D1407" s="2">
        <f>'RAS-funkcijski'!E11</f>
        <v>11194.11</v>
      </c>
      <c r="E1407" s="2">
        <v>0</v>
      </c>
      <c r="F1407" s="2">
        <v>0</v>
      </c>
      <c r="G1407" s="3">
        <f t="shared" si="52"/>
        <v>232.57227</v>
      </c>
      <c r="H1407" s="3">
        <f t="shared" si="41"/>
        <v>0.5</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7239718.9700000007</v>
      </c>
      <c r="D1409" s="2">
        <f>'RAS-funkcijski'!E13</f>
        <v>9079570.0299999993</v>
      </c>
      <c r="E1409" s="2">
        <v>0</v>
      </c>
      <c r="F1409" s="2">
        <v>0</v>
      </c>
      <c r="G1409" s="3">
        <f t="shared" si="52"/>
        <v>228589.73126999999</v>
      </c>
      <c r="H1409" s="3">
        <f t="shared" si="41"/>
        <v>5.9999998658895493E-2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6756351.0300000003</v>
      </c>
      <c r="D1410" s="2">
        <f>'RAS-funkcijski'!E14</f>
        <v>7189105.5999999996</v>
      </c>
      <c r="E1410" s="2">
        <v>0</v>
      </c>
      <c r="F1410" s="2">
        <v>0</v>
      </c>
      <c r="G1410" s="3">
        <f t="shared" si="52"/>
        <v>211345.62229999999</v>
      </c>
      <c r="H1410" s="3">
        <f t="shared" si="41"/>
        <v>0.43000000063329935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483367.94</v>
      </c>
      <c r="D1412" s="2">
        <f>'RAS-funkcijski'!E16</f>
        <v>1890464.43</v>
      </c>
      <c r="E1412" s="2">
        <v>0</v>
      </c>
      <c r="F1412" s="2">
        <v>0</v>
      </c>
      <c r="G1412" s="3">
        <f t="shared" si="52"/>
        <v>51171.561600000001</v>
      </c>
      <c r="H1412" s="3">
        <f t="shared" si="41"/>
        <v>0.48999999993247911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1227.3499999999999</v>
      </c>
      <c r="D1415" s="2">
        <f>'RAS-funkcijski'!E19</f>
        <v>889.42</v>
      </c>
      <c r="E1415" s="2">
        <v>0</v>
      </c>
      <c r="F1415" s="2">
        <v>0</v>
      </c>
      <c r="G1415" s="3">
        <f t="shared" si="52"/>
        <v>45.092849999999999</v>
      </c>
      <c r="H1415" s="3">
        <f t="shared" si="41"/>
        <v>0.76999999999986812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23972.41</v>
      </c>
      <c r="D1416" s="2">
        <f>'RAS-funkcijski'!E20</f>
        <v>21918.54</v>
      </c>
      <c r="E1416" s="2">
        <v>0</v>
      </c>
      <c r="F1416" s="2">
        <v>0</v>
      </c>
      <c r="G1416" s="3">
        <f t="shared" si="52"/>
        <v>1084.9518399999999</v>
      </c>
      <c r="H1416" s="3">
        <f t="shared" si="41"/>
        <v>0.86999999999898137</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151051.48000000001</v>
      </c>
      <c r="D1418" s="2">
        <f>'RAS-funkcijski'!E22</f>
        <v>157096.17000000001</v>
      </c>
      <c r="E1418" s="2">
        <v>0</v>
      </c>
      <c r="F1418" s="2">
        <v>0</v>
      </c>
      <c r="G1418" s="3">
        <f t="shared" si="52"/>
        <v>8374.3887599999998</v>
      </c>
      <c r="H1418" s="3">
        <f t="shared" si="41"/>
        <v>0.65000000002328306</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151051.48000000001</v>
      </c>
      <c r="D1423" s="2">
        <f>'RAS-funkcijski'!E27</f>
        <v>157096.17000000001</v>
      </c>
      <c r="E1423" s="2">
        <v>0</v>
      </c>
      <c r="F1423" s="2">
        <v>0</v>
      </c>
      <c r="G1423" s="3">
        <f t="shared" si="52"/>
        <v>10700.60786</v>
      </c>
      <c r="H1423" s="3">
        <f t="shared" si="41"/>
        <v>0.65000000002328306</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670890</v>
      </c>
      <c r="D1424" s="2">
        <f>'RAS-funkcijski'!E28</f>
        <v>923003.79</v>
      </c>
      <c r="E1424" s="2">
        <v>0</v>
      </c>
      <c r="F1424" s="2">
        <v>0</v>
      </c>
      <c r="G1424" s="3">
        <f t="shared" si="52"/>
        <v>60405.541920000003</v>
      </c>
      <c r="H1424" s="3">
        <f t="shared" si="41"/>
        <v>0.2099999999627471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534624.82999999996</v>
      </c>
      <c r="D1426" s="2">
        <f>'RAS-funkcijski'!E30</f>
        <v>517025</v>
      </c>
      <c r="E1426" s="2">
        <v>0</v>
      </c>
      <c r="F1426" s="2">
        <v>0</v>
      </c>
      <c r="G1426" s="3">
        <f t="shared" si="52"/>
        <v>40785.545579999998</v>
      </c>
      <c r="H1426" s="3">
        <f t="shared" si="41"/>
        <v>0.17000000004190952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136265.17000000001</v>
      </c>
      <c r="D1430" s="2">
        <f>'RAS-funkcijski'!E34</f>
        <v>405978.79</v>
      </c>
      <c r="E1430" s="2">
        <v>0</v>
      </c>
      <c r="F1430" s="2">
        <v>0</v>
      </c>
      <c r="G1430" s="3">
        <f t="shared" si="52"/>
        <v>28446.682499999995</v>
      </c>
      <c r="H1430" s="3">
        <f t="shared" si="41"/>
        <v>0.38000000003376044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8076594.5999999996</v>
      </c>
      <c r="D1431" s="2">
        <f>'RAS-funkcijski'!E35</f>
        <v>5186349.3099999996</v>
      </c>
      <c r="E1431" s="2">
        <v>0</v>
      </c>
      <c r="F1431" s="2">
        <v>0</v>
      </c>
      <c r="G1431" s="3">
        <f t="shared" si="52"/>
        <v>571928.08981999999</v>
      </c>
      <c r="H1431" s="3">
        <f t="shared" si="41"/>
        <v>0.7099999999627471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1156680.29</v>
      </c>
      <c r="D1435" s="2">
        <f>'RAS-funkcijski'!E39</f>
        <v>1558533.63</v>
      </c>
      <c r="E1435" s="2">
        <v>0</v>
      </c>
      <c r="F1435" s="2">
        <v>0</v>
      </c>
      <c r="G1435" s="3">
        <f t="shared" si="52"/>
        <v>149581.16425</v>
      </c>
      <c r="H1435" s="3">
        <f t="shared" si="41"/>
        <v>0.66000000014901161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1098005.51</v>
      </c>
      <c r="D1436" s="2">
        <f>'RAS-funkcijski'!E40</f>
        <v>1465370.76</v>
      </c>
      <c r="E1436" s="2">
        <v>0</v>
      </c>
      <c r="F1436" s="2">
        <v>0</v>
      </c>
      <c r="G1436" s="3">
        <f t="shared" si="52"/>
        <v>145034.89308000001</v>
      </c>
      <c r="H1436" s="3">
        <f t="shared" si="41"/>
        <v>0.72999999998137355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58674.78</v>
      </c>
      <c r="D1438" s="2">
        <f>'RAS-funkcijski'!E42</f>
        <v>93162.87</v>
      </c>
      <c r="E1438" s="2">
        <v>0</v>
      </c>
      <c r="F1438" s="2">
        <v>0</v>
      </c>
      <c r="G1438" s="3">
        <f t="shared" si="52"/>
        <v>9310.0197599999992</v>
      </c>
      <c r="H1438" s="3">
        <f t="shared" si="41"/>
        <v>0.35000000000582077</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18838.8</v>
      </c>
      <c r="D1439" s="2">
        <f>'RAS-funkcijski'!E43</f>
        <v>0</v>
      </c>
      <c r="E1439" s="2">
        <v>0</v>
      </c>
      <c r="F1439" s="2">
        <v>0</v>
      </c>
      <c r="G1439" s="3">
        <f t="shared" si="52"/>
        <v>734.71319999999992</v>
      </c>
      <c r="H1439" s="3">
        <f t="shared" si="41"/>
        <v>0.2000000000007276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18838.8</v>
      </c>
      <c r="D1445" s="2">
        <f>'RAS-funkcijski'!E49</f>
        <v>0</v>
      </c>
      <c r="E1445" s="2">
        <v>0</v>
      </c>
      <c r="F1445" s="2">
        <v>0</v>
      </c>
      <c r="G1445" s="3">
        <f t="shared" si="52"/>
        <v>847.74599999999998</v>
      </c>
      <c r="H1445" s="3">
        <f t="shared" si="63"/>
        <v>0.2000000000007276</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412330.2</v>
      </c>
      <c r="D1446" s="2">
        <f>'RAS-funkcijski'!E50</f>
        <v>484925.7</v>
      </c>
      <c r="E1446" s="2">
        <v>0</v>
      </c>
      <c r="F1446" s="2">
        <v>0</v>
      </c>
      <c r="G1446" s="3">
        <f t="shared" si="52"/>
        <v>63580.353600000002</v>
      </c>
      <c r="H1446" s="3">
        <f t="shared" si="63"/>
        <v>0.5</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412330.2</v>
      </c>
      <c r="D1449" s="2">
        <f>'RAS-funkcijski'!E53</f>
        <v>484925.7</v>
      </c>
      <c r="E1449" s="2">
        <v>0</v>
      </c>
      <c r="F1449" s="2">
        <v>0</v>
      </c>
      <c r="G1449" s="3">
        <f t="shared" si="52"/>
        <v>67726.898400000005</v>
      </c>
      <c r="H1449" s="3">
        <f t="shared" si="63"/>
        <v>0.5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7125</v>
      </c>
      <c r="D1450" s="2">
        <f>'RAS-funkcijski'!E54</f>
        <v>17500</v>
      </c>
      <c r="E1450" s="2">
        <v>0</v>
      </c>
      <c r="F1450" s="2">
        <v>0</v>
      </c>
      <c r="G1450" s="3">
        <f t="shared" si="52"/>
        <v>2106.25</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7125</v>
      </c>
      <c r="D1451" s="2">
        <f>'RAS-funkcijski'!E55</f>
        <v>17500</v>
      </c>
      <c r="E1451" s="2">
        <v>0</v>
      </c>
      <c r="F1451" s="2">
        <v>0</v>
      </c>
      <c r="G1451" s="3">
        <f t="shared" si="52"/>
        <v>2148.375</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6454951.8899999997</v>
      </c>
      <c r="D1457" s="2">
        <f>'RAS-funkcijski'!E61</f>
        <v>3090102.44</v>
      </c>
      <c r="E1457" s="2">
        <v>0</v>
      </c>
      <c r="F1457" s="2">
        <v>0</v>
      </c>
      <c r="G1457" s="3">
        <f t="shared" si="52"/>
        <v>720203.93589000008</v>
      </c>
      <c r="H1457" s="3">
        <f t="shared" si="63"/>
        <v>0.55000000027939677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4813243.8499999996</v>
      </c>
      <c r="D1459" s="2">
        <f>'RAS-funkcijski'!E63</f>
        <v>1064111.69</v>
      </c>
      <c r="E1459" s="2">
        <v>0</v>
      </c>
      <c r="F1459" s="2">
        <v>0</v>
      </c>
      <c r="G1459" s="3">
        <f t="shared" si="52"/>
        <v>409546.56656999997</v>
      </c>
      <c r="H1459" s="3">
        <f t="shared" si="63"/>
        <v>0.46000000042840838</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312519.37</v>
      </c>
      <c r="D1460" s="2">
        <f>'RAS-funkcijski'!E64</f>
        <v>820968.27</v>
      </c>
      <c r="E1460" s="2">
        <v>0</v>
      </c>
      <c r="F1460" s="2">
        <v>0</v>
      </c>
      <c r="G1460" s="3">
        <f t="shared" si="52"/>
        <v>117267.35459999999</v>
      </c>
      <c r="H1460" s="3">
        <f t="shared" si="63"/>
        <v>0.64000000001396984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1329188.67</v>
      </c>
      <c r="D1461" s="2">
        <f>'RAS-funkcijski'!E65</f>
        <v>1205022.48</v>
      </c>
      <c r="E1461" s="2">
        <v>0</v>
      </c>
      <c r="F1461" s="2">
        <v>0</v>
      </c>
      <c r="G1461" s="3">
        <f t="shared" si="52"/>
        <v>228093.25142999997</v>
      </c>
      <c r="H1461" s="3">
        <f t="shared" si="63"/>
        <v>0.81000000005587935</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26668.42</v>
      </c>
      <c r="D1462" s="2">
        <f>'RAS-funkcijski'!E66</f>
        <v>35287.54</v>
      </c>
      <c r="E1462" s="2">
        <v>0</v>
      </c>
      <c r="F1462" s="2">
        <v>0</v>
      </c>
      <c r="G1462" s="3">
        <f t="shared" si="52"/>
        <v>6029.0969999999998</v>
      </c>
      <c r="H1462" s="3">
        <f t="shared" si="63"/>
        <v>0.87999999999738066</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26668.42</v>
      </c>
      <c r="D1467" s="2">
        <f>'RAS-funkcijski'!E71</f>
        <v>35287.54</v>
      </c>
      <c r="E1467" s="2">
        <v>0</v>
      </c>
      <c r="F1467" s="2">
        <v>0</v>
      </c>
      <c r="G1467" s="3">
        <f t="shared" si="52"/>
        <v>6515.3145000000004</v>
      </c>
      <c r="H1467" s="3">
        <f t="shared" si="63"/>
        <v>0.87999999999738066</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844286.6399999999</v>
      </c>
      <c r="D1471" s="2">
        <f>'RAS-funkcijski'!E75</f>
        <v>4924088.2100000009</v>
      </c>
      <c r="E1471" s="2">
        <v>0</v>
      </c>
      <c r="F1471" s="2">
        <v>0</v>
      </c>
      <c r="G1471" s="3">
        <f t="shared" si="52"/>
        <v>759164.8772600001</v>
      </c>
      <c r="H1471" s="3">
        <f t="shared" si="63"/>
        <v>0.57000000099651515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231634.42</v>
      </c>
      <c r="D1472" s="2">
        <f>'RAS-funkcijski'!E76</f>
        <v>370691.05</v>
      </c>
      <c r="E1472" s="2">
        <v>0</v>
      </c>
      <c r="F1472" s="2">
        <v>0</v>
      </c>
      <c r="G1472" s="3">
        <f t="shared" si="52"/>
        <v>70057.189439999987</v>
      </c>
      <c r="H1472" s="3">
        <f t="shared" si="63"/>
        <v>0.47000000000116415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137591.82</v>
      </c>
      <c r="D1474" s="2">
        <f>'RAS-funkcijski'!E78</f>
        <v>313118.58</v>
      </c>
      <c r="E1474" s="2">
        <v>0</v>
      </c>
      <c r="F1474" s="2">
        <v>0</v>
      </c>
      <c r="G1474" s="3">
        <f t="shared" si="52"/>
        <v>56523.344519999999</v>
      </c>
      <c r="H1474" s="3">
        <f t="shared" si="63"/>
        <v>0.59999999997671694</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184852.68</v>
      </c>
      <c r="D1475" s="2">
        <f>'RAS-funkcijski'!E79</f>
        <v>3976489.6</v>
      </c>
      <c r="E1475" s="2">
        <v>0</v>
      </c>
      <c r="F1475" s="2">
        <v>0</v>
      </c>
      <c r="G1475" s="3">
        <f t="shared" si="52"/>
        <v>610337.39099999995</v>
      </c>
      <c r="H1475" s="3">
        <f t="shared" si="63"/>
        <v>0.71999999991385266</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290207.71999999997</v>
      </c>
      <c r="D1477" s="2">
        <f>'RAS-funkcijski'!E81</f>
        <v>263788.98</v>
      </c>
      <c r="E1477" s="2">
        <v>0</v>
      </c>
      <c r="F1477" s="2">
        <v>0</v>
      </c>
      <c r="G1477" s="3">
        <f t="shared" si="52"/>
        <v>62969.497359999994</v>
      </c>
      <c r="H1477" s="3">
        <f t="shared" si="63"/>
        <v>0.30000000004656613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615833.17000000004</v>
      </c>
      <c r="D1478" s="2">
        <f>'RAS-funkcijski'!E82</f>
        <v>175798.25</v>
      </c>
      <c r="E1478" s="2">
        <v>0</v>
      </c>
      <c r="F1478" s="2">
        <v>0</v>
      </c>
      <c r="G1478" s="3">
        <f t="shared" si="52"/>
        <v>75459.514259999996</v>
      </c>
      <c r="H1478" s="3">
        <f t="shared" si="63"/>
        <v>0.42000000004190952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615833.17000000004</v>
      </c>
      <c r="D1480" s="2">
        <f>'RAS-funkcijski'!E84</f>
        <v>175798.25</v>
      </c>
      <c r="E1480" s="2">
        <v>0</v>
      </c>
      <c r="F1480" s="2">
        <v>0</v>
      </c>
      <c r="G1480" s="3">
        <f t="shared" si="52"/>
        <v>77394.373600000006</v>
      </c>
      <c r="H1480" s="3">
        <f t="shared" si="63"/>
        <v>0.42000000004190952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45033129.480000004</v>
      </c>
      <c r="D1485" s="2">
        <f>'RAS-funkcijski'!E89</f>
        <v>65149795.500000007</v>
      </c>
      <c r="E1485" s="2">
        <v>0</v>
      </c>
      <c r="F1485" s="2">
        <v>0</v>
      </c>
      <c r="G1485" s="3">
        <f t="shared" si="52"/>
        <v>14903281.240800003</v>
      </c>
      <c r="H1485" s="3">
        <f t="shared" si="63"/>
        <v>0.97999999672174454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16724850.33</v>
      </c>
      <c r="D1490" s="2">
        <f>'RAS-funkcijski'!E94</f>
        <v>19605334.5</v>
      </c>
      <c r="E1490" s="2">
        <v>0</v>
      </c>
      <c r="F1490" s="2">
        <v>0</v>
      </c>
      <c r="G1490" s="3">
        <f t="shared" si="52"/>
        <v>5034196.7396999998</v>
      </c>
      <c r="H1490" s="3">
        <f t="shared" si="63"/>
        <v>0.83000000007450581</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16724850.33</v>
      </c>
      <c r="D1491" s="2">
        <f>'RAS-funkcijski'!E95</f>
        <v>19605334.5</v>
      </c>
      <c r="E1491" s="2">
        <v>0</v>
      </c>
      <c r="F1491" s="2">
        <v>0</v>
      </c>
      <c r="G1491" s="3">
        <f t="shared" si="52"/>
        <v>5090132.2590299994</v>
      </c>
      <c r="H1491" s="3">
        <f t="shared" si="63"/>
        <v>0.83000000007450581</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22587362.09</v>
      </c>
      <c r="D1495" s="2">
        <f>'RAS-funkcijski'!E99</f>
        <v>36355517.450000003</v>
      </c>
      <c r="E1495" s="2">
        <v>0</v>
      </c>
      <c r="F1495" s="2">
        <v>0</v>
      </c>
      <c r="G1495" s="3">
        <f t="shared" si="52"/>
        <v>9053347.7140500005</v>
      </c>
      <c r="H1495" s="3">
        <f t="shared" si="63"/>
        <v>0.54000000283122063</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245672.2</v>
      </c>
      <c r="D1496" s="2">
        <f>'RAS-funkcijski'!E100</f>
        <v>0</v>
      </c>
      <c r="E1496" s="2">
        <v>0</v>
      </c>
      <c r="F1496" s="2">
        <v>0</v>
      </c>
      <c r="G1496" s="3">
        <f t="shared" si="52"/>
        <v>23584.531200000001</v>
      </c>
      <c r="H1496" s="3">
        <f t="shared" si="63"/>
        <v>0.20000000001164153</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22341689.890000001</v>
      </c>
      <c r="D1497" s="2">
        <f>'RAS-funkcijski'!E101</f>
        <v>36355517.450000003</v>
      </c>
      <c r="E1497" s="2">
        <v>0</v>
      </c>
      <c r="F1497" s="2">
        <v>0</v>
      </c>
      <c r="G1497" s="3">
        <f t="shared" si="52"/>
        <v>9220114.3046300001</v>
      </c>
      <c r="H1497" s="3">
        <f t="shared" si="63"/>
        <v>0.56000000238418579</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5623168.1399999997</v>
      </c>
      <c r="D1500" s="2">
        <f>'RAS-funkcijski'!E104</f>
        <v>9071907.9000000004</v>
      </c>
      <c r="E1500" s="2">
        <v>0</v>
      </c>
      <c r="F1500" s="2">
        <v>0</v>
      </c>
      <c r="G1500" s="3">
        <f t="shared" si="52"/>
        <v>2376698.3940000003</v>
      </c>
      <c r="H1500" s="3">
        <f t="shared" si="63"/>
        <v>0.23999999929219484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81292.320000000007</v>
      </c>
      <c r="D1501" s="2">
        <f>'RAS-funkcijski'!E105</f>
        <v>88992.81</v>
      </c>
      <c r="E1501" s="2">
        <v>0</v>
      </c>
      <c r="F1501" s="2">
        <v>0</v>
      </c>
      <c r="G1501" s="3">
        <f t="shared" si="52"/>
        <v>26187.071940000002</v>
      </c>
      <c r="H1501" s="3">
        <f t="shared" si="63"/>
        <v>0.51000000000931323</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16456.599999999999</v>
      </c>
      <c r="D1502" s="2">
        <f>'RAS-funkcijski'!E106</f>
        <v>28042.84</v>
      </c>
      <c r="E1502" s="2">
        <v>0</v>
      </c>
      <c r="F1502" s="2">
        <v>0</v>
      </c>
      <c r="G1502" s="3">
        <f t="shared" si="52"/>
        <v>7399.3125599999994</v>
      </c>
      <c r="H1502" s="3">
        <f t="shared" si="63"/>
        <v>0.56000000000130967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1041446.78</v>
      </c>
      <c r="D1503" s="2">
        <f>'RAS-funkcijski'!E107</f>
        <v>1241420.49</v>
      </c>
      <c r="E1503" s="2">
        <v>0</v>
      </c>
      <c r="F1503" s="2">
        <v>0</v>
      </c>
      <c r="G1503" s="3">
        <f t="shared" si="52"/>
        <v>363001.63928</v>
      </c>
      <c r="H1503" s="3">
        <f t="shared" si="63"/>
        <v>0.7099999999627471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348200</v>
      </c>
      <c r="D1504" s="2">
        <f>'RAS-funkcijski'!E108</f>
        <v>519900</v>
      </c>
      <c r="E1504" s="2">
        <v>0</v>
      </c>
      <c r="F1504" s="2">
        <v>0</v>
      </c>
      <c r="G1504" s="3">
        <f t="shared" si="52"/>
        <v>144352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205554.03</v>
      </c>
      <c r="D1505" s="2">
        <f>'RAS-funkcijski'!E109</f>
        <v>249585.8</v>
      </c>
      <c r="E1505" s="2">
        <v>0</v>
      </c>
      <c r="F1505" s="2">
        <v>0</v>
      </c>
      <c r="G1505" s="3">
        <f t="shared" si="52"/>
        <v>73996.191149999999</v>
      </c>
      <c r="H1505" s="3">
        <f t="shared" si="63"/>
        <v>0.23000000001047738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487692.75</v>
      </c>
      <c r="D1509" s="2">
        <f>'RAS-funkcijski'!E113</f>
        <v>471934.69</v>
      </c>
      <c r="E1509" s="2">
        <v>0</v>
      </c>
      <c r="F1509" s="2">
        <v>0</v>
      </c>
      <c r="G1509" s="3">
        <f t="shared" si="52"/>
        <v>156040.27217000001</v>
      </c>
      <c r="H1509" s="3">
        <f t="shared" si="63"/>
        <v>0.55999999999767169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115618787.47000001</v>
      </c>
      <c r="D1510" s="2">
        <f>'RAS-funkcijski'!E114</f>
        <v>136797679.37</v>
      </c>
      <c r="E1510" s="2">
        <v>0</v>
      </c>
      <c r="F1510" s="2">
        <v>0</v>
      </c>
      <c r="G1510" s="3">
        <f t="shared" si="52"/>
        <v>42813556.083100006</v>
      </c>
      <c r="H1510" s="3">
        <f t="shared" si="63"/>
        <v>0.84000001847743988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55962376.530000001</v>
      </c>
      <c r="D1511" s="2">
        <f>'RAS-funkcijski'!E115</f>
        <v>75118960.659999996</v>
      </c>
      <c r="E1511" s="2">
        <v>0</v>
      </c>
      <c r="F1511" s="2">
        <v>0</v>
      </c>
      <c r="G1511" s="3">
        <f t="shared" si="52"/>
        <v>22888233.061349999</v>
      </c>
      <c r="H1511" s="3">
        <f t="shared" si="63"/>
        <v>0.81000000238418579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3464255.1</v>
      </c>
      <c r="D1512" s="2">
        <f>'RAS-funkcijski'!E116</f>
        <v>3999813.56</v>
      </c>
      <c r="E1512" s="2">
        <v>0</v>
      </c>
      <c r="F1512" s="2">
        <v>0</v>
      </c>
      <c r="G1512" s="3">
        <f t="shared" si="52"/>
        <v>1283954.8086399999</v>
      </c>
      <c r="H1512" s="3">
        <f t="shared" si="63"/>
        <v>0.5400000000372529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52498121.43</v>
      </c>
      <c r="D1513" s="2">
        <f>'RAS-funkcijski'!E117</f>
        <v>71119147.099999994</v>
      </c>
      <c r="E1513" s="2">
        <v>0</v>
      </c>
      <c r="F1513" s="2">
        <v>0</v>
      </c>
      <c r="G1513" s="3">
        <f t="shared" si="52"/>
        <v>22005214.966189999</v>
      </c>
      <c r="H1513" s="3">
        <f t="shared" si="63"/>
        <v>0.5299999937415123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44604450.990000002</v>
      </c>
      <c r="D1514" s="2">
        <f>'RAS-funkcijski'!E118</f>
        <v>44562445.329999998</v>
      </c>
      <c r="E1514" s="2">
        <v>0</v>
      </c>
      <c r="F1514" s="2">
        <v>0</v>
      </c>
      <c r="G1514" s="3">
        <f t="shared" si="52"/>
        <v>15245144.948100001</v>
      </c>
      <c r="H1514" s="3">
        <f t="shared" si="63"/>
        <v>0.33999999612569809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750332.64</v>
      </c>
      <c r="D1515" s="2">
        <f>'RAS-funkcijski'!E119</f>
        <v>223013.69</v>
      </c>
      <c r="E1515" s="2">
        <v>0</v>
      </c>
      <c r="F1515" s="2">
        <v>0</v>
      </c>
      <c r="G1515" s="3">
        <f t="shared" si="52"/>
        <v>137581.40230000002</v>
      </c>
      <c r="H1515" s="3">
        <f t="shared" si="63"/>
        <v>0.66999999998370185</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43854118.350000001</v>
      </c>
      <c r="D1516" s="2">
        <f>'RAS-funkcijski'!E120</f>
        <v>44339431.640000001</v>
      </c>
      <c r="E1516" s="2">
        <v>0</v>
      </c>
      <c r="F1516" s="2">
        <v>0</v>
      </c>
      <c r="G1516" s="3">
        <f t="shared" si="52"/>
        <v>15373825.86908</v>
      </c>
      <c r="H1516" s="3">
        <f t="shared" si="63"/>
        <v>0.71000000089406967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30000</v>
      </c>
      <c r="D1518" s="2">
        <f>'RAS-funkcijski'!E122</f>
        <v>79980</v>
      </c>
      <c r="E1518" s="2">
        <v>0</v>
      </c>
      <c r="F1518" s="2">
        <v>0</v>
      </c>
      <c r="G1518" s="3">
        <f t="shared" si="52"/>
        <v>22415.279999999999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30000</v>
      </c>
      <c r="D1520" s="2">
        <f>'RAS-funkcijski'!E124</f>
        <v>79980</v>
      </c>
      <c r="E1520" s="2">
        <v>0</v>
      </c>
      <c r="F1520" s="2">
        <v>0</v>
      </c>
      <c r="G1520" s="3">
        <f t="shared" si="52"/>
        <v>22795.200000000001</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1534713.47</v>
      </c>
      <c r="D1521" s="2">
        <f>'RAS-funkcijski'!E125</f>
        <v>1890263.12</v>
      </c>
      <c r="E1521" s="2">
        <v>0</v>
      </c>
      <c r="F1521" s="2">
        <v>0</v>
      </c>
      <c r="G1521" s="3">
        <f t="shared" si="52"/>
        <v>643144.00491000002</v>
      </c>
      <c r="H1521" s="3">
        <f t="shared" si="63"/>
        <v>0.59000000008381903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2208690.87</v>
      </c>
      <c r="D1522" s="2">
        <f>'RAS-funkcijski'!E126</f>
        <v>1621671.56</v>
      </c>
      <c r="E1522" s="2">
        <v>0</v>
      </c>
      <c r="F1522" s="2">
        <v>0</v>
      </c>
      <c r="G1522" s="3">
        <f t="shared" si="52"/>
        <v>665148.14678000007</v>
      </c>
      <c r="H1522" s="3">
        <f t="shared" si="63"/>
        <v>0.56999999983236194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18381.78</v>
      </c>
      <c r="D1523" s="2">
        <f>'RAS-funkcijski'!E127</f>
        <v>0</v>
      </c>
      <c r="E1523" s="2">
        <v>0</v>
      </c>
      <c r="F1523" s="2">
        <v>0</v>
      </c>
      <c r="G1523" s="3">
        <f t="shared" si="52"/>
        <v>2260.95894</v>
      </c>
      <c r="H1523" s="3">
        <f t="shared" si="63"/>
        <v>0.22000000000116415</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11260173.83</v>
      </c>
      <c r="D1524" s="2">
        <f>'RAS-funkcijski'!E128</f>
        <v>13524358.699999999</v>
      </c>
      <c r="E1524" s="2">
        <v>0</v>
      </c>
      <c r="F1524" s="2">
        <v>0</v>
      </c>
      <c r="G1524" s="3">
        <f t="shared" si="52"/>
        <v>4750302.5125200003</v>
      </c>
      <c r="H1524" s="3">
        <f t="shared" si="63"/>
        <v>0.47000000067055225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4796405.1400000006</v>
      </c>
      <c r="D1525" s="2">
        <f>'RAS-funkcijski'!E129</f>
        <v>4773984.91</v>
      </c>
      <c r="E1525" s="2">
        <v>0</v>
      </c>
      <c r="F1525" s="2">
        <v>0</v>
      </c>
      <c r="G1525" s="3">
        <f t="shared" si="52"/>
        <v>1793046.87</v>
      </c>
      <c r="H1525" s="3">
        <f t="shared" si="63"/>
        <v>0.23000000044703484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4421883.7</v>
      </c>
      <c r="D1529" s="2">
        <f>'RAS-funkcijski'!E133</f>
        <v>4327132.3600000003</v>
      </c>
      <c r="E1529" s="2">
        <v>0</v>
      </c>
      <c r="F1529" s="2">
        <v>0</v>
      </c>
      <c r="G1529" s="3">
        <f t="shared" si="52"/>
        <v>1686823.1461800002</v>
      </c>
      <c r="H1529" s="3">
        <f t="shared" si="63"/>
        <v>0.66000000014901161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10000</v>
      </c>
      <c r="D1531" s="2">
        <f>'RAS-funkcijski'!E135</f>
        <v>10000</v>
      </c>
      <c r="E1531" s="2">
        <v>0</v>
      </c>
      <c r="F1531" s="2">
        <v>0</v>
      </c>
      <c r="G1531" s="3">
        <f t="shared" si="52"/>
        <v>3930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165179.46</v>
      </c>
      <c r="D1534" s="2">
        <f>'RAS-funkcijski'!E138</f>
        <v>213776.73</v>
      </c>
      <c r="E1534" s="2">
        <v>0</v>
      </c>
      <c r="F1534" s="2">
        <v>0</v>
      </c>
      <c r="G1534" s="3">
        <f t="shared" si="52"/>
        <v>79426.211280000003</v>
      </c>
      <c r="H1534" s="3">
        <f t="shared" si="63"/>
        <v>0.72999999998137355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199341.98</v>
      </c>
      <c r="D1536" s="2">
        <f>'RAS-funkcijski'!E140</f>
        <v>223075.82</v>
      </c>
      <c r="E1536" s="2">
        <v>0</v>
      </c>
      <c r="F1536" s="2">
        <v>0</v>
      </c>
      <c r="G1536" s="3">
        <f t="shared" si="52"/>
        <v>87787.132320000004</v>
      </c>
      <c r="H1536" s="3">
        <f t="shared" si="63"/>
        <v>0.1999999999825377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184677000.29000002</v>
      </c>
      <c r="D1537" s="14">
        <f>'RAS-funkcijski'!E141</f>
        <v>229690184.94000003</v>
      </c>
      <c r="E1537" s="14">
        <v>0</v>
      </c>
      <c r="F1537" s="14">
        <v>0</v>
      </c>
      <c r="G1537" s="15">
        <f t="shared" si="52"/>
        <v>88235859.713290021</v>
      </c>
      <c r="H1537" s="15">
        <f t="shared" si="63"/>
        <v>0.34999999403953552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2245138.15</v>
      </c>
      <c r="D1538" s="7">
        <f>'P-VRIO'!E5</f>
        <v>4818643.7800000012</v>
      </c>
      <c r="E1538" s="7">
        <v>0</v>
      </c>
      <c r="F1538" s="7">
        <v>0</v>
      </c>
      <c r="G1538" s="8">
        <f t="shared" si="52"/>
        <v>11882.425710000003</v>
      </c>
      <c r="H1538" s="8">
        <f t="shared" si="63"/>
        <v>0.36999999871477485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88681.540000000008</v>
      </c>
      <c r="D1539" s="2">
        <f>'P-VRIO'!E6</f>
        <v>4582456.9200000009</v>
      </c>
      <c r="E1539" s="2">
        <v>0</v>
      </c>
      <c r="F1539" s="2">
        <v>0</v>
      </c>
      <c r="G1539" s="3">
        <f t="shared" si="52"/>
        <v>18507.190760000001</v>
      </c>
      <c r="H1539" s="3">
        <f t="shared" si="63"/>
        <v>0.53999999913503416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72966.27</v>
      </c>
      <c r="D1540" s="2">
        <f>'P-VRIO'!E7</f>
        <v>4582419.7300000004</v>
      </c>
      <c r="E1540" s="2">
        <v>0</v>
      </c>
      <c r="F1540" s="2">
        <v>0</v>
      </c>
      <c r="G1540" s="3">
        <f t="shared" si="52"/>
        <v>27713.417190000004</v>
      </c>
      <c r="H1540" s="3">
        <f t="shared" si="63"/>
        <v>0.5399999995570397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95</v>
      </c>
      <c r="D1541" s="2">
        <f>'P-VRIO'!E8</f>
        <v>1227484.95</v>
      </c>
      <c r="E1541" s="2">
        <v>0</v>
      </c>
      <c r="F1541" s="2">
        <v>0</v>
      </c>
      <c r="G1541" s="3">
        <f t="shared" si="52"/>
        <v>9820.2595999999994</v>
      </c>
      <c r="H1541" s="3">
        <f t="shared" si="63"/>
        <v>5.0000000046566129E-2</v>
      </c>
      <c r="I1541" s="11">
        <f t="shared" ref="I1541:I1546" si="64">G1541*H1541</f>
        <v>491.01298045729146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72871.27</v>
      </c>
      <c r="D1542" s="2">
        <f>'P-VRIO'!E9</f>
        <v>3352818.87</v>
      </c>
      <c r="E1542" s="2">
        <v>0</v>
      </c>
      <c r="F1542" s="2">
        <v>0</v>
      </c>
      <c r="G1542" s="3">
        <f t="shared" si="52"/>
        <v>33892.545050000001</v>
      </c>
      <c r="H1542" s="3">
        <f t="shared" si="63"/>
        <v>0.39999999989231583</v>
      </c>
      <c r="I1542" s="11">
        <f t="shared" si="64"/>
        <v>13557.01801635031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2115.91</v>
      </c>
      <c r="E1544" s="2">
        <v>0</v>
      </c>
      <c r="F1544" s="2">
        <v>0</v>
      </c>
      <c r="G1544" s="3">
        <f t="shared" si="52"/>
        <v>29.62274</v>
      </c>
      <c r="H1544" s="3">
        <f t="shared" si="63"/>
        <v>9.0000000000145519E-2</v>
      </c>
      <c r="I1544" s="11">
        <f t="shared" si="64"/>
        <v>2.6660466000043108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15715.27</v>
      </c>
      <c r="D1547" s="2">
        <f>'P-VRIO'!E14</f>
        <v>37.19</v>
      </c>
      <c r="E1547" s="2">
        <v>0</v>
      </c>
      <c r="F1547" s="2">
        <v>0</v>
      </c>
      <c r="G1547" s="3">
        <f t="shared" si="52"/>
        <v>157.8965</v>
      </c>
      <c r="H1547" s="3">
        <f t="shared" si="63"/>
        <v>0.46000000000043428</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15715.27</v>
      </c>
      <c r="D1552" s="2">
        <f>'P-VRIO'!E19</f>
        <v>37.19</v>
      </c>
      <c r="E1552" s="2">
        <v>0</v>
      </c>
      <c r="F1552" s="2">
        <v>0</v>
      </c>
      <c r="G1552" s="3">
        <f t="shared" si="52"/>
        <v>236.84475</v>
      </c>
      <c r="H1552" s="3">
        <f t="shared" si="63"/>
        <v>0.46000000000043428</v>
      </c>
      <c r="I1552" s="11">
        <f t="shared" si="65"/>
        <v>108.94858500010287</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2156456.61</v>
      </c>
      <c r="D1555" s="2">
        <f>'P-VRIO'!E22</f>
        <v>236186.86000000002</v>
      </c>
      <c r="E1555" s="2">
        <v>0</v>
      </c>
      <c r="F1555" s="2">
        <v>0</v>
      </c>
      <c r="G1555" s="3">
        <f t="shared" si="52"/>
        <v>47318.945939999998</v>
      </c>
      <c r="H1555" s="3">
        <f t="shared" si="63"/>
        <v>0.53000000011525117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2156456.61</v>
      </c>
      <c r="D1556" s="2">
        <f>'P-VRIO'!E23</f>
        <v>235165.07</v>
      </c>
      <c r="E1556" s="2">
        <v>0</v>
      </c>
      <c r="F1556" s="2">
        <v>0</v>
      </c>
      <c r="G1556" s="3">
        <f t="shared" si="52"/>
        <v>49908.948250000001</v>
      </c>
      <c r="H1556" s="3">
        <f t="shared" si="63"/>
        <v>0.46000000013737008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1808179.28</v>
      </c>
      <c r="D1557" s="2">
        <f>'P-VRIO'!E24</f>
        <v>8873.77</v>
      </c>
      <c r="E1557" s="2">
        <v>0</v>
      </c>
      <c r="F1557" s="2">
        <v>0</v>
      </c>
      <c r="G1557" s="3">
        <f t="shared" si="52"/>
        <v>36518.536399999997</v>
      </c>
      <c r="H1557" s="3">
        <f t="shared" si="63"/>
        <v>0.51000000002750312</v>
      </c>
      <c r="I1557" s="11">
        <f t="shared" ref="I1557:I1562" si="66">G1557*H1557</f>
        <v>18624.453565004373</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335988.91</v>
      </c>
      <c r="D1558" s="2">
        <f>'P-VRIO'!E25</f>
        <v>222819.41</v>
      </c>
      <c r="E1558" s="2">
        <v>0</v>
      </c>
      <c r="F1558" s="2">
        <v>0</v>
      </c>
      <c r="G1558" s="3">
        <f t="shared" si="52"/>
        <v>16414.18233</v>
      </c>
      <c r="H1558" s="3">
        <f t="shared" si="63"/>
        <v>0.50000000002910383</v>
      </c>
      <c r="I1558" s="11">
        <f t="shared" si="66"/>
        <v>8207.0911654777155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591.89</v>
      </c>
      <c r="D1560" s="2">
        <f>'P-VRIO'!E27</f>
        <v>3471.89</v>
      </c>
      <c r="E1560" s="2">
        <v>0</v>
      </c>
      <c r="F1560" s="2">
        <v>0</v>
      </c>
      <c r="G1560" s="3">
        <f t="shared" si="52"/>
        <v>173.32041000000001</v>
      </c>
      <c r="H1560" s="3">
        <f t="shared" si="63"/>
        <v>0.22000000000014097</v>
      </c>
      <c r="I1560" s="11">
        <f t="shared" si="66"/>
        <v>38.130490200024433</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11696.53</v>
      </c>
      <c r="D1562" s="2">
        <f>'P-VRIO'!E29</f>
        <v>0</v>
      </c>
      <c r="E1562" s="2">
        <v>0</v>
      </c>
      <c r="F1562" s="2">
        <v>0</v>
      </c>
      <c r="G1562" s="3">
        <f t="shared" si="52"/>
        <v>292.41325000000001</v>
      </c>
      <c r="H1562" s="3">
        <f t="shared" si="63"/>
        <v>0.46999999999934516</v>
      </c>
      <c r="I1562" s="11">
        <f t="shared" si="66"/>
        <v>137.43422749980851</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1021.79</v>
      </c>
      <c r="E1563" s="2">
        <v>0</v>
      </c>
      <c r="F1563" s="2">
        <v>0</v>
      </c>
      <c r="G1563" s="3">
        <f t="shared" si="52"/>
        <v>53.133079999999993</v>
      </c>
      <c r="H1563" s="3">
        <f t="shared" si="63"/>
        <v>0.21000000000003638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1021.79</v>
      </c>
      <c r="E1569" s="2">
        <v>0</v>
      </c>
      <c r="F1569" s="2">
        <v>0</v>
      </c>
      <c r="G1569" s="3">
        <f t="shared" si="52"/>
        <v>65.394559999999998</v>
      </c>
      <c r="H1569" s="3">
        <f t="shared" si="63"/>
        <v>0.21000000000003638</v>
      </c>
      <c r="I1569" s="11">
        <f t="shared" si="67"/>
        <v>13.732857600002379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44056893.859999999</v>
      </c>
      <c r="D1582" s="7"/>
      <c r="E1582" s="7">
        <v>0</v>
      </c>
      <c r="F1582" s="7">
        <v>0</v>
      </c>
      <c r="G1582" s="8">
        <f t="shared" ref="G1582:G1686" si="70">B1582/1000*C1582</f>
        <v>44056.893860000004</v>
      </c>
      <c r="H1582" s="8">
        <f t="shared" ref="H1582:H1686" si="71">ABS(C1582-ROUND(C1582,0))</f>
        <v>0.14000000059604645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249812851.01999998</v>
      </c>
      <c r="D1583" s="2">
        <v>0</v>
      </c>
      <c r="E1583" s="2">
        <v>0</v>
      </c>
      <c r="F1583" s="2">
        <v>0</v>
      </c>
      <c r="G1583" s="3">
        <f t="shared" si="70"/>
        <v>499625.70203999995</v>
      </c>
      <c r="H1583" s="3">
        <f t="shared" si="71"/>
        <v>1.9999980926513672E-2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10046143.779999999</v>
      </c>
      <c r="D1584" s="2">
        <v>0</v>
      </c>
      <c r="E1584" s="2">
        <v>0</v>
      </c>
      <c r="F1584" s="2">
        <v>0</v>
      </c>
      <c r="G1584" s="3">
        <f t="shared" si="70"/>
        <v>30138.431339999999</v>
      </c>
      <c r="H1584" s="3">
        <f t="shared" si="71"/>
        <v>0.22000000067055225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190797200.96999997</v>
      </c>
      <c r="D1585" s="2">
        <v>0</v>
      </c>
      <c r="E1585" s="2">
        <v>0</v>
      </c>
      <c r="F1585" s="2">
        <v>0</v>
      </c>
      <c r="G1585" s="3">
        <f t="shared" si="70"/>
        <v>763188.8038799999</v>
      </c>
      <c r="H1585" s="3">
        <f t="shared" si="71"/>
        <v>3.0000030994415283E-2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130168490.33</v>
      </c>
      <c r="D1586" s="2">
        <v>0</v>
      </c>
      <c r="E1586" s="2">
        <v>0</v>
      </c>
      <c r="F1586" s="2">
        <v>0</v>
      </c>
      <c r="G1586" s="3">
        <f t="shared" si="70"/>
        <v>650842.45165000006</v>
      </c>
      <c r="H1586" s="3">
        <f t="shared" si="71"/>
        <v>0.32999999821186066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40981798.609999999</v>
      </c>
      <c r="D1587" s="2">
        <v>0</v>
      </c>
      <c r="E1587" s="2">
        <v>0</v>
      </c>
      <c r="F1587" s="2">
        <v>0</v>
      </c>
      <c r="G1587" s="3">
        <f t="shared" si="70"/>
        <v>245890.79165999999</v>
      </c>
      <c r="H1587" s="3">
        <f t="shared" si="71"/>
        <v>0.39000000059604645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424864.45</v>
      </c>
      <c r="D1588" s="2">
        <v>0</v>
      </c>
      <c r="E1588" s="2">
        <v>0</v>
      </c>
      <c r="F1588" s="2">
        <v>0</v>
      </c>
      <c r="G1588" s="3">
        <f t="shared" si="70"/>
        <v>2974.0511500000002</v>
      </c>
      <c r="H1588" s="3">
        <f t="shared" si="71"/>
        <v>0.45000000001164153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1361483.75</v>
      </c>
      <c r="D1589" s="2">
        <v>0</v>
      </c>
      <c r="E1589" s="2">
        <v>0</v>
      </c>
      <c r="F1589" s="2">
        <v>0</v>
      </c>
      <c r="G1589" s="3">
        <f t="shared" si="70"/>
        <v>10891.87</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34124</v>
      </c>
      <c r="D1590" s="2">
        <v>0</v>
      </c>
      <c r="E1590" s="2">
        <v>0</v>
      </c>
      <c r="F1590" s="2">
        <v>0</v>
      </c>
      <c r="G1590" s="3">
        <f>B1590/1000*C1590</f>
        <v>307.11599999999999</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5732158.8200000003</v>
      </c>
      <c r="D1591" s="2">
        <v>0</v>
      </c>
      <c r="E1591" s="2">
        <v>0</v>
      </c>
      <c r="F1591" s="2">
        <v>0</v>
      </c>
      <c r="G1591" s="3">
        <f t="shared" si="70"/>
        <v>57321.588200000006</v>
      </c>
      <c r="H1591" s="3">
        <f t="shared" si="71"/>
        <v>0.17999999970197678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2657549.81</v>
      </c>
      <c r="D1592" s="2">
        <v>0</v>
      </c>
      <c r="E1592" s="2">
        <v>0</v>
      </c>
      <c r="F1592" s="2">
        <v>0</v>
      </c>
      <c r="G1592" s="3">
        <f t="shared" si="70"/>
        <v>29233.047909999998</v>
      </c>
      <c r="H1592" s="3">
        <f t="shared" si="71"/>
        <v>0.18999999994412065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9436731.1999999993</v>
      </c>
      <c r="D1593" s="2">
        <v>0</v>
      </c>
      <c r="E1593" s="2">
        <v>0</v>
      </c>
      <c r="F1593" s="2">
        <v>0</v>
      </c>
      <c r="G1593" s="3">
        <f t="shared" si="70"/>
        <v>113240.77439999999</v>
      </c>
      <c r="H1593" s="3">
        <f t="shared" si="71"/>
        <v>0.19999999925494194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32889075.600000001</v>
      </c>
      <c r="D1594" s="2">
        <v>0</v>
      </c>
      <c r="E1594" s="2">
        <v>0</v>
      </c>
      <c r="F1594" s="2">
        <v>0</v>
      </c>
      <c r="G1594" s="3">
        <f t="shared" si="70"/>
        <v>427557.9828</v>
      </c>
      <c r="H1594" s="3">
        <f t="shared" si="71"/>
        <v>0.39999999850988388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1137289.6499999999</v>
      </c>
      <c r="D1595" s="2">
        <v>0</v>
      </c>
      <c r="E1595" s="2">
        <v>0</v>
      </c>
      <c r="F1595" s="2">
        <v>0</v>
      </c>
      <c r="G1595" s="3">
        <f t="shared" si="70"/>
        <v>15922.0551</v>
      </c>
      <c r="H1595" s="3">
        <f t="shared" si="71"/>
        <v>0.35000000009313226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1137289.6499999999</v>
      </c>
      <c r="D1599" s="2">
        <v>0</v>
      </c>
      <c r="E1599" s="2">
        <v>0</v>
      </c>
      <c r="F1599" s="2">
        <v>0</v>
      </c>
      <c r="G1599" s="3">
        <f t="shared" si="70"/>
        <v>20471.213699999997</v>
      </c>
      <c r="H1599" s="3">
        <f t="shared" si="71"/>
        <v>0.35000000009313226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14943141.02</v>
      </c>
      <c r="D1601" s="2">
        <v>0</v>
      </c>
      <c r="E1601" s="2">
        <v>0</v>
      </c>
      <c r="F1601" s="2">
        <v>0</v>
      </c>
      <c r="G1601" s="3">
        <f>B1601/1000*C1601</f>
        <v>298862.82040000003</v>
      </c>
      <c r="H1601" s="3">
        <f>ABS(C1601-ROUND(C1601,0))</f>
        <v>1.9999999552965164E-2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242435311.45999998</v>
      </c>
      <c r="D1602" s="2">
        <v>0</v>
      </c>
      <c r="E1602" s="2">
        <v>0</v>
      </c>
      <c r="F1602" s="2">
        <v>0</v>
      </c>
      <c r="G1602" s="3">
        <f t="shared" si="70"/>
        <v>5091141.5406599995</v>
      </c>
      <c r="H1602" s="3">
        <f t="shared" si="71"/>
        <v>0.45999997854232788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9980048.0399999991</v>
      </c>
      <c r="D1603" s="2">
        <v>0</v>
      </c>
      <c r="E1603" s="2">
        <v>0</v>
      </c>
      <c r="F1603" s="2">
        <v>0</v>
      </c>
      <c r="G1603" s="3">
        <f t="shared" si="70"/>
        <v>219561.05687999996</v>
      </c>
      <c r="H1603" s="3">
        <f t="shared" si="71"/>
        <v>3.9999999105930328E-2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188613909.96000001</v>
      </c>
      <c r="D1604" s="2">
        <v>0</v>
      </c>
      <c r="E1604" s="2">
        <v>0</v>
      </c>
      <c r="F1604" s="2">
        <v>0</v>
      </c>
      <c r="G1604" s="3">
        <f t="shared" si="70"/>
        <v>4338119.9290800001</v>
      </c>
      <c r="H1604" s="3">
        <f t="shared" si="71"/>
        <v>3.9999991655349731E-2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128982269.39</v>
      </c>
      <c r="D1605" s="2">
        <v>0</v>
      </c>
      <c r="E1605" s="2">
        <v>0</v>
      </c>
      <c r="F1605" s="2">
        <v>0</v>
      </c>
      <c r="G1605" s="3">
        <f t="shared" si="70"/>
        <v>3095574.4653600003</v>
      </c>
      <c r="H1605" s="3">
        <f t="shared" si="71"/>
        <v>0.39000000059604645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41154237.619999997</v>
      </c>
      <c r="D1606" s="2">
        <v>0</v>
      </c>
      <c r="E1606" s="2">
        <v>0</v>
      </c>
      <c r="F1606" s="2">
        <v>0</v>
      </c>
      <c r="G1606" s="3">
        <f t="shared" si="70"/>
        <v>1028855.9405</v>
      </c>
      <c r="H1606" s="3">
        <f t="shared" si="71"/>
        <v>0.38000000268220901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391898.62</v>
      </c>
      <c r="D1607" s="2">
        <v>0</v>
      </c>
      <c r="E1607" s="2">
        <v>0</v>
      </c>
      <c r="F1607" s="2">
        <v>0</v>
      </c>
      <c r="G1607" s="3">
        <f t="shared" si="70"/>
        <v>10189.36412</v>
      </c>
      <c r="H1607" s="3">
        <f t="shared" si="71"/>
        <v>0.38000000000465661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1352665.82</v>
      </c>
      <c r="D1608" s="2">
        <v>0</v>
      </c>
      <c r="E1608" s="2">
        <v>0</v>
      </c>
      <c r="F1608" s="2">
        <v>0</v>
      </c>
      <c r="G1608" s="3">
        <f t="shared" si="70"/>
        <v>36521.977140000003</v>
      </c>
      <c r="H1608" s="3">
        <f t="shared" si="71"/>
        <v>0.17999999993480742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48042.61</v>
      </c>
      <c r="D1609" s="2">
        <v>0</v>
      </c>
      <c r="E1609" s="2">
        <v>0</v>
      </c>
      <c r="F1609" s="2">
        <v>0</v>
      </c>
      <c r="G1609" s="3">
        <f>B1609/1000*C1609</f>
        <v>1345.19308</v>
      </c>
      <c r="H1609" s="3">
        <f>ABS(C1609-ROUND(C1609,0))</f>
        <v>0.38999999999941792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5222025.96</v>
      </c>
      <c r="D1610" s="2">
        <v>0</v>
      </c>
      <c r="E1610" s="2">
        <v>0</v>
      </c>
      <c r="F1610" s="2">
        <v>0</v>
      </c>
      <c r="G1610" s="3">
        <f t="shared" si="70"/>
        <v>151438.75284</v>
      </c>
      <c r="H1610" s="3">
        <f t="shared" si="71"/>
        <v>4.0000000037252903E-2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2622088.87</v>
      </c>
      <c r="D1611" s="2">
        <v>0</v>
      </c>
      <c r="E1611" s="2">
        <v>0</v>
      </c>
      <c r="F1611" s="2">
        <v>0</v>
      </c>
      <c r="G1611" s="3">
        <f t="shared" si="70"/>
        <v>78662.666100000002</v>
      </c>
      <c r="H1611" s="3">
        <f t="shared" si="71"/>
        <v>0.12999999988824129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8840681.0700000003</v>
      </c>
      <c r="D1612" s="2">
        <v>0</v>
      </c>
      <c r="E1612" s="2">
        <v>0</v>
      </c>
      <c r="F1612" s="2">
        <v>0</v>
      </c>
      <c r="G1612" s="3">
        <f t="shared" si="70"/>
        <v>274061.11317000003</v>
      </c>
      <c r="H1612" s="3">
        <f t="shared" si="71"/>
        <v>7.0000000298023224E-2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29403510.690000001</v>
      </c>
      <c r="D1613" s="2">
        <v>0</v>
      </c>
      <c r="E1613" s="2">
        <v>0</v>
      </c>
      <c r="F1613" s="2">
        <v>0</v>
      </c>
      <c r="G1613" s="3">
        <f t="shared" si="70"/>
        <v>940912.34208000009</v>
      </c>
      <c r="H1613" s="3">
        <f t="shared" si="71"/>
        <v>0.30999999865889549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2211779.67</v>
      </c>
      <c r="D1614" s="2">
        <v>0</v>
      </c>
      <c r="E1614" s="2">
        <v>0</v>
      </c>
      <c r="F1614" s="2">
        <v>0</v>
      </c>
      <c r="G1614" s="3">
        <f t="shared" si="70"/>
        <v>72988.72911</v>
      </c>
      <c r="H1614" s="3">
        <f t="shared" si="71"/>
        <v>0.33000000007450581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2211779.67</v>
      </c>
      <c r="D1618" s="2">
        <v>0</v>
      </c>
      <c r="E1618" s="2">
        <v>0</v>
      </c>
      <c r="F1618" s="2">
        <v>0</v>
      </c>
      <c r="G1618" s="3">
        <f t="shared" si="70"/>
        <v>81835.84779</v>
      </c>
      <c r="H1618" s="3">
        <f t="shared" si="71"/>
        <v>0.33000000007450581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12226063.1</v>
      </c>
      <c r="D1620" s="2">
        <v>0</v>
      </c>
      <c r="E1620" s="2">
        <v>0</v>
      </c>
      <c r="F1620" s="2">
        <v>0</v>
      </c>
      <c r="G1620" s="3">
        <f>B1620/1000*C1620</f>
        <v>476816.46090000001</v>
      </c>
      <c r="H1620" s="3">
        <f>ABS(C1620-ROUND(C1620,0))</f>
        <v>9.999999962747097E-2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51434433.420000017</v>
      </c>
      <c r="D1621" s="2">
        <v>0</v>
      </c>
      <c r="E1621" s="2">
        <v>0</v>
      </c>
      <c r="F1621" s="2">
        <v>0</v>
      </c>
      <c r="G1621" s="3">
        <f t="shared" si="70"/>
        <v>2057377.3368000006</v>
      </c>
      <c r="H1621" s="3">
        <f t="shared" si="71"/>
        <v>0.42000001668930054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2210727.9899999998</v>
      </c>
      <c r="D1622" s="2">
        <v>0</v>
      </c>
      <c r="E1622" s="2">
        <v>0</v>
      </c>
      <c r="F1622" s="2">
        <v>0</v>
      </c>
      <c r="G1622" s="3">
        <f t="shared" si="70"/>
        <v>90639.84758999999</v>
      </c>
      <c r="H1622" s="3">
        <f t="shared" si="71"/>
        <v>1.0000000242143869E-2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11600.55</v>
      </c>
      <c r="D1623" s="2">
        <v>0</v>
      </c>
      <c r="E1623" s="2">
        <v>0</v>
      </c>
      <c r="F1623" s="2">
        <v>0</v>
      </c>
      <c r="G1623" s="3">
        <f t="shared" si="70"/>
        <v>487.22309999999999</v>
      </c>
      <c r="H1623" s="3">
        <f t="shared" si="71"/>
        <v>0.4500000000007276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8910.7999999999993</v>
      </c>
      <c r="D1624" s="2">
        <v>0</v>
      </c>
      <c r="E1624" s="2">
        <v>0</v>
      </c>
      <c r="F1624" s="2">
        <v>0</v>
      </c>
      <c r="G1624" s="3">
        <f t="shared" si="70"/>
        <v>383.16439999999994</v>
      </c>
      <c r="H1624" s="3">
        <f t="shared" si="71"/>
        <v>0.2000000000007276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2689.75</v>
      </c>
      <c r="D1625" s="2">
        <v>0</v>
      </c>
      <c r="E1625" s="2">
        <v>0</v>
      </c>
      <c r="F1625" s="2">
        <v>0</v>
      </c>
      <c r="G1625" s="3">
        <f t="shared" si="70"/>
        <v>118.34899999999999</v>
      </c>
      <c r="H1625" s="3">
        <f t="shared" si="71"/>
        <v>0.25</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742724.25</v>
      </c>
      <c r="D1628" s="2">
        <v>0</v>
      </c>
      <c r="E1628" s="2">
        <v>0</v>
      </c>
      <c r="F1628" s="2">
        <v>0</v>
      </c>
      <c r="G1628" s="3">
        <f t="shared" si="70"/>
        <v>34908.039750000004</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722397.87</v>
      </c>
      <c r="D1634" s="2">
        <v>0</v>
      </c>
      <c r="E1634" s="2">
        <v>0</v>
      </c>
      <c r="F1634" s="2">
        <v>0</v>
      </c>
      <c r="G1634" s="3">
        <f t="shared" si="70"/>
        <v>38287.08711</v>
      </c>
      <c r="H1634" s="3">
        <f t="shared" si="71"/>
        <v>0.13000000000465661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484286.03</v>
      </c>
      <c r="D1635" s="2">
        <v>0</v>
      </c>
      <c r="E1635" s="2">
        <v>0</v>
      </c>
      <c r="F1635" s="2">
        <v>0</v>
      </c>
      <c r="G1635" s="3">
        <f t="shared" si="70"/>
        <v>26151.445620000002</v>
      </c>
      <c r="H1635" s="3">
        <f t="shared" si="71"/>
        <v>3.0000000027939677E-2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230557.18</v>
      </c>
      <c r="D1636" s="2">
        <v>0</v>
      </c>
      <c r="E1636" s="2">
        <v>0</v>
      </c>
      <c r="F1636" s="2">
        <v>0</v>
      </c>
      <c r="G1636" s="3">
        <f t="shared" si="70"/>
        <v>12680.644899999999</v>
      </c>
      <c r="H1636" s="3">
        <f t="shared" si="71"/>
        <v>0.17999999999301508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7554.66</v>
      </c>
      <c r="D1637" s="2">
        <v>0</v>
      </c>
      <c r="E1637" s="2">
        <v>0</v>
      </c>
      <c r="F1637" s="2">
        <v>0</v>
      </c>
      <c r="G1637" s="3">
        <f t="shared" si="70"/>
        <v>423.06096000000002</v>
      </c>
      <c r="H1637" s="3">
        <f t="shared" si="71"/>
        <v>0.34000000000014552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1765.8600000000001</v>
      </c>
      <c r="D1639" s="2">
        <v>0</v>
      </c>
      <c r="E1639" s="2">
        <v>0</v>
      </c>
      <c r="F1639" s="2">
        <v>0</v>
      </c>
      <c r="G1639" s="3">
        <f t="shared" si="70"/>
        <v>102.41988000000001</v>
      </c>
      <c r="H1639" s="3">
        <f t="shared" si="71"/>
        <v>0.13999999999987267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1335.89</v>
      </c>
      <c r="D1640" s="2">
        <v>0</v>
      </c>
      <c r="E1640" s="2">
        <v>0</v>
      </c>
      <c r="F1640" s="2">
        <v>0</v>
      </c>
      <c r="G1640" s="3">
        <f t="shared" si="70"/>
        <v>78.817509999999999</v>
      </c>
      <c r="H1640" s="3">
        <f t="shared" si="71"/>
        <v>0.10999999999989996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429.97</v>
      </c>
      <c r="D1641" s="2">
        <v>0</v>
      </c>
      <c r="E1641" s="2">
        <v>0</v>
      </c>
      <c r="F1641" s="2">
        <v>0</v>
      </c>
      <c r="G1641" s="3">
        <f t="shared" si="70"/>
        <v>25.798200000000001</v>
      </c>
      <c r="H1641" s="3">
        <f t="shared" si="71"/>
        <v>2.9999999999972715E-2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13344.39</v>
      </c>
      <c r="D1654" s="2">
        <v>0</v>
      </c>
      <c r="E1654" s="2">
        <v>0</v>
      </c>
      <c r="F1654" s="2">
        <v>0</v>
      </c>
      <c r="G1654" s="3">
        <f t="shared" si="70"/>
        <v>974.14046999999994</v>
      </c>
      <c r="H1654" s="3">
        <f t="shared" si="71"/>
        <v>0.38999999999941792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13344.39</v>
      </c>
      <c r="D1656" s="2">
        <v>0</v>
      </c>
      <c r="E1656" s="2">
        <v>0</v>
      </c>
      <c r="F1656" s="2">
        <v>0</v>
      </c>
      <c r="G1656" s="3">
        <f t="shared" si="70"/>
        <v>1000.8292499999999</v>
      </c>
      <c r="H1656" s="3">
        <f t="shared" si="71"/>
        <v>0.38999999999941792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5216.13</v>
      </c>
      <c r="D1664" s="2">
        <v>0</v>
      </c>
      <c r="E1664" s="2">
        <v>0</v>
      </c>
      <c r="F1664" s="2">
        <v>0</v>
      </c>
      <c r="G1664" s="3">
        <f t="shared" si="70"/>
        <v>432.93879000000004</v>
      </c>
      <c r="H1664" s="3">
        <f t="shared" si="71"/>
        <v>0.13000000000010914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10</v>
      </c>
      <c r="D1665" s="2">
        <v>0</v>
      </c>
      <c r="E1665" s="2">
        <v>0</v>
      </c>
      <c r="F1665" s="2">
        <v>0</v>
      </c>
      <c r="G1665" s="3">
        <f t="shared" si="70"/>
        <v>0.84000000000000008</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5206.13</v>
      </c>
      <c r="D1668" s="2">
        <v>0</v>
      </c>
      <c r="E1668" s="2">
        <v>0</v>
      </c>
      <c r="F1668" s="2">
        <v>0</v>
      </c>
      <c r="G1668" s="3">
        <f t="shared" si="70"/>
        <v>452.93331000000001</v>
      </c>
      <c r="H1668" s="3">
        <f t="shared" si="71"/>
        <v>0.13000000000010914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1293735.8399999999</v>
      </c>
      <c r="D1669" s="2">
        <v>0</v>
      </c>
      <c r="E1669" s="2">
        <v>0</v>
      </c>
      <c r="F1669" s="2">
        <v>0</v>
      </c>
      <c r="G1669" s="3">
        <f t="shared" si="70"/>
        <v>113848.75391999997</v>
      </c>
      <c r="H1669" s="3">
        <f t="shared" si="71"/>
        <v>0.16000000014901161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1211813.43</v>
      </c>
      <c r="D1670" s="2">
        <v>0</v>
      </c>
      <c r="E1670" s="2">
        <v>0</v>
      </c>
      <c r="F1670" s="2">
        <v>0</v>
      </c>
      <c r="G1670" s="3">
        <f t="shared" si="70"/>
        <v>107851.39526999999</v>
      </c>
      <c r="H1670" s="3">
        <f t="shared" si="71"/>
        <v>0.42999999993480742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81922.399999999994</v>
      </c>
      <c r="D1671" s="2">
        <v>0</v>
      </c>
      <c r="E1671" s="2">
        <v>0</v>
      </c>
      <c r="F1671" s="2">
        <v>0</v>
      </c>
      <c r="G1671" s="3">
        <f t="shared" si="70"/>
        <v>7373.0159999999996</v>
      </c>
      <c r="H1671" s="3">
        <f t="shared" si="71"/>
        <v>0.39999999999417923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0.01</v>
      </c>
      <c r="D1673" s="2">
        <v>0</v>
      </c>
      <c r="E1673" s="2">
        <v>0</v>
      </c>
      <c r="F1673" s="2">
        <v>0</v>
      </c>
      <c r="G1673" s="3">
        <f t="shared" si="70"/>
        <v>9.2000000000000003E-4</v>
      </c>
      <c r="H1673" s="3">
        <f t="shared" si="71"/>
        <v>0.01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162667.35</v>
      </c>
      <c r="D1680" s="2">
        <v>0</v>
      </c>
      <c r="E1680" s="2">
        <v>0</v>
      </c>
      <c r="F1680" s="2">
        <v>0</v>
      </c>
      <c r="G1680" s="3">
        <f>B1680/1000*C1680</f>
        <v>16104.067650000001</v>
      </c>
      <c r="H1680" s="3">
        <f>ABS(C1680-ROUND(C1680,0))</f>
        <v>0.35000000000582077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49223705.43</v>
      </c>
      <c r="D1681" s="2">
        <v>0</v>
      </c>
      <c r="E1681" s="2">
        <v>0</v>
      </c>
      <c r="F1681" s="2">
        <v>0</v>
      </c>
      <c r="G1681" s="3">
        <f t="shared" si="70"/>
        <v>4922370.5430000005</v>
      </c>
      <c r="H1681" s="3">
        <f t="shared" si="71"/>
        <v>0.42999999970197678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592613.52</v>
      </c>
      <c r="D1682" s="2">
        <v>0</v>
      </c>
      <c r="E1682" s="2">
        <v>0</v>
      </c>
      <c r="F1682" s="2">
        <v>0</v>
      </c>
      <c r="G1682" s="3">
        <f t="shared" si="70"/>
        <v>59853.965520000005</v>
      </c>
      <c r="H1682" s="3">
        <f t="shared" si="71"/>
        <v>0.47999999998137355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15669532.550000001</v>
      </c>
      <c r="D1683" s="2">
        <v>0</v>
      </c>
      <c r="E1683" s="2">
        <v>0</v>
      </c>
      <c r="F1683" s="2">
        <v>0</v>
      </c>
      <c r="G1683" s="3">
        <f t="shared" si="70"/>
        <v>1598292.3200999999</v>
      </c>
      <c r="H1683" s="3">
        <f t="shared" si="71"/>
        <v>0.44999999925494194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5454706.9500000002</v>
      </c>
      <c r="D1684" s="2">
        <v>0</v>
      </c>
      <c r="E1684" s="2">
        <v>0</v>
      </c>
      <c r="F1684" s="2">
        <v>0</v>
      </c>
      <c r="G1684" s="3">
        <f t="shared" si="70"/>
        <v>561834.81585000001</v>
      </c>
      <c r="H1684" s="3">
        <f t="shared" si="71"/>
        <v>4.9999999813735485E-2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13449130.33</v>
      </c>
      <c r="D1685" s="2">
        <v>0</v>
      </c>
      <c r="E1685" s="2">
        <v>0</v>
      </c>
      <c r="F1685" s="2">
        <v>0</v>
      </c>
      <c r="G1685" s="3">
        <f>B1685/1000*C1685</f>
        <v>1398709.5543199999</v>
      </c>
      <c r="H1685" s="3">
        <f>ABS(C1685-ROUND(C1685,0))</f>
        <v>0.33000000007450581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14057722.08</v>
      </c>
      <c r="D1686" s="14">
        <v>0</v>
      </c>
      <c r="E1686" s="14">
        <v>0</v>
      </c>
      <c r="F1686" s="14">
        <v>0</v>
      </c>
      <c r="G1686" s="15">
        <f t="shared" si="70"/>
        <v>1476060.8184</v>
      </c>
      <c r="H1686" s="15">
        <f t="shared" si="71"/>
        <v>8.0000000074505806E-2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32043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192277305.40000001</v>
      </c>
      <c r="I17" s="275">
        <f>'PR-RAS'!E6</f>
        <v>210993856.32000002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169822683.32999998</v>
      </c>
      <c r="I18" s="275">
        <f>'PR-RAS'!E152</f>
        <v>191366768.92000005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5940144.7200000267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13381233.310000034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170818830.94999996</v>
      </c>
      <c r="I22" s="275">
        <f>BILANCA!E7</f>
        <v>200624427.54999998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43863315.880000003</v>
      </c>
      <c r="I23" s="275">
        <f>BILANCA!E69</f>
        <v>46761879.419999994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44096534.229999997</v>
      </c>
      <c r="I24" s="275">
        <f>BILANCA!E177</f>
        <v>51447905.57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170585612.59999999</v>
      </c>
      <c r="I25" s="275">
        <f>BILANCA!E251</f>
        <v>195938401.39999998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7828575.5300000003</v>
      </c>
      <c r="I27" s="275">
        <f>'RAS-funkcijski'!E5</f>
        <v>10360968.940000001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8076594.5999999996</v>
      </c>
      <c r="I28" s="275">
        <f>'RAS-funkcijski'!E35</f>
        <v>5186349.3099999996</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115618787.47000001</v>
      </c>
      <c r="I30" s="275">
        <f>'RAS-funkcijski'!E114</f>
        <v>136797679.37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184677000.29000002</v>
      </c>
      <c r="I31" s="275">
        <f>'RAS-funkcijski'!E141</f>
        <v>229690184.94000003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2245138.15</v>
      </c>
      <c r="I33" s="275">
        <f>'P-VRIO'!E5</f>
        <v>4818643.7800000012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2156456.61</v>
      </c>
      <c r="I34" s="275">
        <f>'P-VRIO'!E22</f>
        <v>236186.86000000002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44056893.859999999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51434433.420000017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2210727.9899999998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49223705.43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982" sqref="E9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192277305.40000001</v>
      </c>
      <c r="E6" s="60">
        <f>E7+E43+E49+E82+E106+E125+E134+E140</f>
        <v>210993856.32000002</v>
      </c>
      <c r="F6" s="45">
        <f t="shared" ref="F6:F132" si="0">IF(D6&lt;&gt;0,IF(E6/D6&gt;=100,"&gt;&gt;100",E6/D6*100),"-")</f>
        <v>109.73414458927613</v>
      </c>
    </row>
    <row r="7" spans="1:24" ht="12.75" customHeight="1" x14ac:dyDescent="0.2">
      <c r="A7" s="63">
        <v>61</v>
      </c>
      <c r="B7" s="220" t="s">
        <v>17</v>
      </c>
      <c r="C7" s="247" t="s">
        <v>18</v>
      </c>
      <c r="D7" s="60">
        <f>D8+D17+D23+D29+D36+D39</f>
        <v>31087875.479999997</v>
      </c>
      <c r="E7" s="60">
        <f>E8+E17+E23+E29+E36+E39</f>
        <v>33652120.859999999</v>
      </c>
      <c r="F7" s="45">
        <f t="shared" si="0"/>
        <v>108.24837767267074</v>
      </c>
    </row>
    <row r="8" spans="1:24" ht="12.75" customHeight="1" x14ac:dyDescent="0.2">
      <c r="A8" s="63">
        <v>611</v>
      </c>
      <c r="B8" s="220" t="s">
        <v>19</v>
      </c>
      <c r="C8" s="247" t="s">
        <v>20</v>
      </c>
      <c r="D8" s="60">
        <f>SUM(D9:D14)-D15-D16</f>
        <v>29453526.199999999</v>
      </c>
      <c r="E8" s="60">
        <f>SUM(E9:E14)-E15-E16</f>
        <v>31831926.23</v>
      </c>
      <c r="F8" s="45">
        <f t="shared" si="0"/>
        <v>108.07509434982356</v>
      </c>
    </row>
    <row r="9" spans="1:24" ht="12.75" customHeight="1" x14ac:dyDescent="0.2">
      <c r="A9" s="63">
        <v>6111</v>
      </c>
      <c r="B9" s="65" t="s">
        <v>21</v>
      </c>
      <c r="C9" s="247" t="s">
        <v>22</v>
      </c>
      <c r="D9" s="194">
        <v>26658364.579999998</v>
      </c>
      <c r="E9" s="194">
        <v>30018857.43</v>
      </c>
      <c r="F9" s="45">
        <f t="shared" si="0"/>
        <v>112.60577272066104</v>
      </c>
    </row>
    <row r="10" spans="1:24" ht="12.75" customHeight="1" x14ac:dyDescent="0.2">
      <c r="A10" s="63">
        <v>6112</v>
      </c>
      <c r="B10" s="65" t="s">
        <v>23</v>
      </c>
      <c r="C10" s="247" t="s">
        <v>24</v>
      </c>
      <c r="D10" s="194">
        <v>2047599.4</v>
      </c>
      <c r="E10" s="194">
        <v>2165100.46</v>
      </c>
      <c r="F10" s="45">
        <f t="shared" si="0"/>
        <v>105.73847892317218</v>
      </c>
    </row>
    <row r="11" spans="1:24" ht="12.75" customHeight="1" x14ac:dyDescent="0.2">
      <c r="A11" s="63">
        <v>6113</v>
      </c>
      <c r="B11" s="65" t="s">
        <v>25</v>
      </c>
      <c r="C11" s="247" t="s">
        <v>26</v>
      </c>
      <c r="D11" s="194">
        <v>668836.41</v>
      </c>
      <c r="E11" s="194">
        <v>710021.75</v>
      </c>
      <c r="F11" s="45">
        <f t="shared" si="0"/>
        <v>106.15775986238548</v>
      </c>
    </row>
    <row r="12" spans="1:24" ht="12.75" customHeight="1" x14ac:dyDescent="0.2">
      <c r="A12" s="63">
        <v>6114</v>
      </c>
      <c r="B12" s="65" t="s">
        <v>27</v>
      </c>
      <c r="C12" s="247" t="s">
        <v>28</v>
      </c>
      <c r="D12" s="194">
        <v>2434896.94</v>
      </c>
      <c r="E12" s="194">
        <v>2328985.9900000002</v>
      </c>
      <c r="F12" s="45">
        <f t="shared" si="0"/>
        <v>95.650290233639225</v>
      </c>
    </row>
    <row r="13" spans="1:24" ht="12.75" customHeight="1" x14ac:dyDescent="0.2">
      <c r="A13" s="63">
        <v>6115</v>
      </c>
      <c r="B13" s="65" t="s">
        <v>29</v>
      </c>
      <c r="C13" s="247" t="s">
        <v>30</v>
      </c>
      <c r="D13" s="194">
        <v>1197357.1399999999</v>
      </c>
      <c r="E13" s="194">
        <v>1234678.51</v>
      </c>
      <c r="F13" s="45">
        <f t="shared" si="0"/>
        <v>103.11697894915464</v>
      </c>
    </row>
    <row r="14" spans="1:24" ht="12.75" customHeight="1" x14ac:dyDescent="0.2">
      <c r="A14" s="63">
        <v>6116</v>
      </c>
      <c r="B14" s="65" t="s">
        <v>31</v>
      </c>
      <c r="C14" s="247" t="s">
        <v>32</v>
      </c>
      <c r="D14" s="194">
        <v>8501.75</v>
      </c>
      <c r="E14" s="194">
        <v>6621.5</v>
      </c>
      <c r="F14" s="45">
        <f t="shared" si="0"/>
        <v>77.883965066015833</v>
      </c>
    </row>
    <row r="15" spans="1:24" ht="12.75" customHeight="1" x14ac:dyDescent="0.2">
      <c r="A15" s="63">
        <v>6117</v>
      </c>
      <c r="B15" s="220" t="s">
        <v>33</v>
      </c>
      <c r="C15" s="247" t="s">
        <v>34</v>
      </c>
      <c r="D15" s="194">
        <v>3562030.02</v>
      </c>
      <c r="E15" s="194">
        <v>4632339.41</v>
      </c>
      <c r="F15" s="45">
        <f t="shared" si="0"/>
        <v>130.04773637477655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15468.29</v>
      </c>
      <c r="E23" s="60">
        <f t="shared" si="2"/>
        <v>64931.23</v>
      </c>
      <c r="F23" s="45">
        <f t="shared" si="0"/>
        <v>419.76992931991833</v>
      </c>
    </row>
    <row r="24" spans="1:6" ht="12.75" customHeight="1" x14ac:dyDescent="0.2">
      <c r="A24" s="63">
        <v>6131</v>
      </c>
      <c r="B24" s="65" t="s">
        <v>51</v>
      </c>
      <c r="C24" s="247" t="s">
        <v>52</v>
      </c>
      <c r="D24" s="194">
        <v>0</v>
      </c>
      <c r="E24" s="194">
        <v>42166.91</v>
      </c>
      <c r="F24" s="45" t="str">
        <f t="shared" si="0"/>
        <v>-</v>
      </c>
    </row>
    <row r="25" spans="1:6" ht="12.75" customHeight="1" x14ac:dyDescent="0.2">
      <c r="A25" s="63">
        <v>6132</v>
      </c>
      <c r="B25" s="64" t="s">
        <v>53</v>
      </c>
      <c r="C25" s="247" t="s">
        <v>54</v>
      </c>
      <c r="D25" s="194">
        <v>15468.29</v>
      </c>
      <c r="E25" s="194">
        <v>22764.32</v>
      </c>
      <c r="F25" s="45">
        <f t="shared" si="0"/>
        <v>147.16765718770463</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1618880.99</v>
      </c>
      <c r="E29" s="60">
        <f>SUM(E30:E35)</f>
        <v>1755263.4</v>
      </c>
      <c r="F29" s="45">
        <f t="shared" si="0"/>
        <v>108.42448647197962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1605727.54</v>
      </c>
      <c r="E33" s="194">
        <v>1743499.95</v>
      </c>
      <c r="F33" s="45">
        <f t="shared" si="0"/>
        <v>108.58006147169898</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13153.45</v>
      </c>
      <c r="E35" s="194">
        <v>11763.45</v>
      </c>
      <c r="F35" s="45">
        <f t="shared" si="0"/>
        <v>89.432430274946867</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108372328.19</v>
      </c>
      <c r="E49" s="60">
        <f>E50+E53+E58+E61+E64+E68+E71+E74+E77</f>
        <v>124822957.75</v>
      </c>
      <c r="F49" s="45">
        <f t="shared" si="0"/>
        <v>115.17973253389786</v>
      </c>
    </row>
    <row r="50" spans="1:6" ht="12.75" customHeight="1" x14ac:dyDescent="0.2">
      <c r="A50" s="63">
        <v>631</v>
      </c>
      <c r="B50" s="65" t="s">
        <v>103</v>
      </c>
      <c r="C50" s="247" t="s">
        <v>104</v>
      </c>
      <c r="D50" s="60">
        <f t="shared" ref="D50:E50" si="7">D51+D52</f>
        <v>115591.93</v>
      </c>
      <c r="E50" s="60">
        <f t="shared" si="7"/>
        <v>39300.1</v>
      </c>
      <c r="F50" s="45">
        <f t="shared" si="0"/>
        <v>33.998999757162977</v>
      </c>
    </row>
    <row r="51" spans="1:6" ht="12.75" customHeight="1" x14ac:dyDescent="0.2">
      <c r="A51" s="63">
        <v>6311</v>
      </c>
      <c r="B51" s="65" t="s">
        <v>105</v>
      </c>
      <c r="C51" s="247" t="s">
        <v>106</v>
      </c>
      <c r="D51" s="194">
        <v>115591.93</v>
      </c>
      <c r="E51" s="194">
        <v>39300.1</v>
      </c>
      <c r="F51" s="45">
        <f t="shared" si="0"/>
        <v>33.998999757162977</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1105321.6200000001</v>
      </c>
      <c r="E53" s="60">
        <f t="shared" si="8"/>
        <v>69886.5</v>
      </c>
      <c r="F53" s="45">
        <f t="shared" si="0"/>
        <v>6.3227298494351354</v>
      </c>
    </row>
    <row r="54" spans="1:6" ht="12.75" customHeight="1" x14ac:dyDescent="0.2">
      <c r="A54" s="63">
        <v>6321</v>
      </c>
      <c r="B54" s="65" t="s">
        <v>111</v>
      </c>
      <c r="C54" s="247" t="s">
        <v>112</v>
      </c>
      <c r="D54" s="194">
        <v>86580.05</v>
      </c>
      <c r="E54" s="194">
        <v>32629</v>
      </c>
      <c r="F54" s="45">
        <f t="shared" si="0"/>
        <v>37.686510922550866</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508922.14</v>
      </c>
      <c r="E56" s="194">
        <v>37257.5</v>
      </c>
      <c r="F56" s="45">
        <f t="shared" si="0"/>
        <v>7.3208644450013516</v>
      </c>
    </row>
    <row r="57" spans="1:6" ht="12.75" customHeight="1" x14ac:dyDescent="0.2">
      <c r="A57" s="63">
        <v>6324</v>
      </c>
      <c r="B57" s="65" t="s">
        <v>117</v>
      </c>
      <c r="C57" s="247" t="s">
        <v>118</v>
      </c>
      <c r="D57" s="194">
        <v>509819.43</v>
      </c>
      <c r="E57" s="194">
        <v>0</v>
      </c>
      <c r="F57" s="45">
        <f t="shared" si="0"/>
        <v>0</v>
      </c>
    </row>
    <row r="58" spans="1:6" ht="24" x14ac:dyDescent="0.2">
      <c r="A58" s="63">
        <v>633</v>
      </c>
      <c r="B58" s="65" t="s">
        <v>119</v>
      </c>
      <c r="C58" s="247" t="s">
        <v>120</v>
      </c>
      <c r="D58" s="60">
        <f t="shared" ref="D58:E58" si="9">SUM(D59:D60)</f>
        <v>10080062.359999999</v>
      </c>
      <c r="E58" s="60">
        <f t="shared" si="9"/>
        <v>12333568.59</v>
      </c>
      <c r="F58" s="45">
        <f t="shared" si="0"/>
        <v>122.35607429317533</v>
      </c>
    </row>
    <row r="59" spans="1:6" ht="24" x14ac:dyDescent="0.2">
      <c r="A59" s="63">
        <v>6331</v>
      </c>
      <c r="B59" s="65" t="s">
        <v>121</v>
      </c>
      <c r="C59" s="247" t="s">
        <v>122</v>
      </c>
      <c r="D59" s="194">
        <v>5619071.5199999996</v>
      </c>
      <c r="E59" s="194">
        <v>6238374.6799999997</v>
      </c>
      <c r="F59" s="45">
        <f t="shared" si="0"/>
        <v>111.0214500348627</v>
      </c>
    </row>
    <row r="60" spans="1:6" ht="24" x14ac:dyDescent="0.2">
      <c r="A60" s="63">
        <v>6332</v>
      </c>
      <c r="B60" s="65" t="s">
        <v>123</v>
      </c>
      <c r="C60" s="247" t="s">
        <v>124</v>
      </c>
      <c r="D60" s="194">
        <v>4460990.84</v>
      </c>
      <c r="E60" s="194">
        <v>6095193.9100000001</v>
      </c>
      <c r="F60" s="45">
        <f t="shared" si="0"/>
        <v>136.6331859583016</v>
      </c>
    </row>
    <row r="61" spans="1:6" ht="12.75" customHeight="1" x14ac:dyDescent="0.2">
      <c r="A61" s="63">
        <v>634</v>
      </c>
      <c r="B61" s="65" t="s">
        <v>125</v>
      </c>
      <c r="C61" s="247" t="s">
        <v>126</v>
      </c>
      <c r="D61" s="60">
        <f t="shared" ref="D61:E61" si="10">SUM(D62:D63)</f>
        <v>783883.51</v>
      </c>
      <c r="E61" s="60">
        <f t="shared" si="10"/>
        <v>638111.16</v>
      </c>
      <c r="F61" s="45">
        <f t="shared" si="0"/>
        <v>81.403824912709283</v>
      </c>
    </row>
    <row r="62" spans="1:6" ht="12.75" customHeight="1" x14ac:dyDescent="0.2">
      <c r="A62" s="63">
        <v>6341</v>
      </c>
      <c r="B62" s="65" t="s">
        <v>127</v>
      </c>
      <c r="C62" s="247" t="s">
        <v>128</v>
      </c>
      <c r="D62" s="194">
        <v>745001.92</v>
      </c>
      <c r="E62" s="194">
        <v>638111.16</v>
      </c>
      <c r="F62" s="45">
        <f t="shared" si="0"/>
        <v>85.652283956529942</v>
      </c>
    </row>
    <row r="63" spans="1:6" ht="12.75" customHeight="1" x14ac:dyDescent="0.2">
      <c r="A63" s="63">
        <v>6342</v>
      </c>
      <c r="B63" s="65" t="s">
        <v>129</v>
      </c>
      <c r="C63" s="247" t="s">
        <v>130</v>
      </c>
      <c r="D63" s="194">
        <v>38881.589999999997</v>
      </c>
      <c r="E63" s="194">
        <v>0</v>
      </c>
      <c r="F63" s="45">
        <f t="shared" si="0"/>
        <v>0</v>
      </c>
    </row>
    <row r="64" spans="1:6" ht="24" x14ac:dyDescent="0.2">
      <c r="A64" s="63">
        <v>635</v>
      </c>
      <c r="B64" s="65" t="s">
        <v>131</v>
      </c>
      <c r="C64" s="247" t="s">
        <v>132</v>
      </c>
      <c r="D64" s="60">
        <f>SUM(D65:D67)</f>
        <v>6189962.8700000001</v>
      </c>
      <c r="E64" s="60">
        <f>SUM(E65:E67)</f>
        <v>6445917.29</v>
      </c>
      <c r="F64" s="45">
        <f t="shared" si="0"/>
        <v>104.13499120068228</v>
      </c>
    </row>
    <row r="65" spans="1:6" ht="12.75" customHeight="1" x14ac:dyDescent="0.2">
      <c r="A65" s="63">
        <v>6351</v>
      </c>
      <c r="B65" s="65" t="s">
        <v>133</v>
      </c>
      <c r="C65" s="247" t="s">
        <v>134</v>
      </c>
      <c r="D65" s="194">
        <v>6189962.8700000001</v>
      </c>
      <c r="E65" s="194">
        <v>5750280.54</v>
      </c>
      <c r="F65" s="45">
        <f t="shared" si="0"/>
        <v>92.896850284337802</v>
      </c>
    </row>
    <row r="66" spans="1:6" ht="12.75" customHeight="1" x14ac:dyDescent="0.2">
      <c r="A66" s="63">
        <v>6352</v>
      </c>
      <c r="B66" s="64" t="s">
        <v>135</v>
      </c>
      <c r="C66" s="247" t="s">
        <v>136</v>
      </c>
      <c r="D66" s="194">
        <v>0</v>
      </c>
      <c r="E66" s="194">
        <v>590034.34</v>
      </c>
      <c r="F66" s="45" t="str">
        <f t="shared" si="0"/>
        <v>-</v>
      </c>
    </row>
    <row r="67" spans="1:6" ht="12.75" customHeight="1" x14ac:dyDescent="0.2">
      <c r="A67" s="70" t="s">
        <v>137</v>
      </c>
      <c r="B67" s="65" t="s">
        <v>138</v>
      </c>
      <c r="C67" s="277" t="s">
        <v>137</v>
      </c>
      <c r="D67" s="192">
        <v>0</v>
      </c>
      <c r="E67" s="192">
        <v>105602.41</v>
      </c>
      <c r="F67" s="71" t="str">
        <f t="shared" si="0"/>
        <v>-</v>
      </c>
    </row>
    <row r="68" spans="1:6" ht="24" x14ac:dyDescent="0.2">
      <c r="A68" s="63" t="s">
        <v>139</v>
      </c>
      <c r="B68" s="183" t="s">
        <v>140</v>
      </c>
      <c r="C68" s="247" t="s">
        <v>139</v>
      </c>
      <c r="D68" s="60">
        <f t="shared" ref="D68:E68" si="11">SUM(D69:D70)</f>
        <v>81180900.25</v>
      </c>
      <c r="E68" s="60">
        <f t="shared" si="11"/>
        <v>87835527.75999999</v>
      </c>
      <c r="F68" s="45">
        <f t="shared" si="0"/>
        <v>108.19728222957221</v>
      </c>
    </row>
    <row r="69" spans="1:6" ht="12.75" customHeight="1" x14ac:dyDescent="0.2">
      <c r="A69" s="63" t="s">
        <v>141</v>
      </c>
      <c r="B69" s="64" t="s">
        <v>142</v>
      </c>
      <c r="C69" s="247" t="s">
        <v>141</v>
      </c>
      <c r="D69" s="194">
        <v>80410353.519999996</v>
      </c>
      <c r="E69" s="194">
        <v>87077528.409999996</v>
      </c>
      <c r="F69" s="45">
        <f t="shared" si="0"/>
        <v>108.29143835108461</v>
      </c>
    </row>
    <row r="70" spans="1:6" ht="24" x14ac:dyDescent="0.2">
      <c r="A70" s="63" t="s">
        <v>143</v>
      </c>
      <c r="B70" s="64" t="s">
        <v>144</v>
      </c>
      <c r="C70" s="247" t="s">
        <v>143</v>
      </c>
      <c r="D70" s="194">
        <v>770546.73</v>
      </c>
      <c r="E70" s="194">
        <v>757999.35</v>
      </c>
      <c r="F70" s="45">
        <f t="shared" si="0"/>
        <v>98.371626338612842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8916605.6500000004</v>
      </c>
      <c r="E74" s="60">
        <f t="shared" si="13"/>
        <v>17460646.350000001</v>
      </c>
      <c r="F74" s="45">
        <f t="shared" si="0"/>
        <v>195.82167290307385</v>
      </c>
    </row>
    <row r="75" spans="1:6" ht="12.75" customHeight="1" x14ac:dyDescent="0.2">
      <c r="A75" s="63" t="s">
        <v>153</v>
      </c>
      <c r="B75" s="65" t="s">
        <v>154</v>
      </c>
      <c r="C75" s="247" t="s">
        <v>153</v>
      </c>
      <c r="D75" s="194">
        <v>7920654.2000000002</v>
      </c>
      <c r="E75" s="194">
        <v>3402911.8</v>
      </c>
      <c r="F75" s="45">
        <f t="shared" si="0"/>
        <v>42.962509334140606</v>
      </c>
    </row>
    <row r="76" spans="1:6" ht="12.75" customHeight="1" x14ac:dyDescent="0.2">
      <c r="A76" s="63" t="s">
        <v>155</v>
      </c>
      <c r="B76" s="65" t="s">
        <v>156</v>
      </c>
      <c r="C76" s="247" t="s">
        <v>155</v>
      </c>
      <c r="D76" s="194">
        <v>995951.45</v>
      </c>
      <c r="E76" s="194">
        <v>14057734.550000001</v>
      </c>
      <c r="F76" s="45">
        <f t="shared" si="0"/>
        <v>1411.4879344771275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882566.54999999993</v>
      </c>
      <c r="E82" s="60">
        <f t="shared" si="15"/>
        <v>1033830.51</v>
      </c>
      <c r="F82" s="45">
        <f t="shared" si="0"/>
        <v>117.13909959537897</v>
      </c>
    </row>
    <row r="83" spans="1:6" ht="12.75" customHeight="1" x14ac:dyDescent="0.2">
      <c r="A83" s="63">
        <v>641</v>
      </c>
      <c r="B83" s="64" t="s">
        <v>169</v>
      </c>
      <c r="C83" s="247" t="s">
        <v>170</v>
      </c>
      <c r="D83" s="60">
        <f t="shared" ref="D83:E83" si="16">SUM(D84:D90)</f>
        <v>579991.93999999994</v>
      </c>
      <c r="E83" s="60">
        <f t="shared" si="16"/>
        <v>605663.65</v>
      </c>
      <c r="F83" s="45">
        <f t="shared" si="0"/>
        <v>104.42621840572474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295694.74</v>
      </c>
      <c r="E85" s="194">
        <v>280227.17</v>
      </c>
      <c r="F85" s="45">
        <f t="shared" si="0"/>
        <v>94.76907502649523</v>
      </c>
    </row>
    <row r="86" spans="1:6" ht="12.75" customHeight="1" x14ac:dyDescent="0.2">
      <c r="A86" s="63">
        <v>6414</v>
      </c>
      <c r="B86" s="64" t="s">
        <v>175</v>
      </c>
      <c r="C86" s="247" t="s">
        <v>176</v>
      </c>
      <c r="D86" s="194">
        <v>3057.92</v>
      </c>
      <c r="E86" s="194">
        <v>6358.76</v>
      </c>
      <c r="F86" s="45">
        <f t="shared" si="0"/>
        <v>207.94396190874841</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64446</v>
      </c>
      <c r="E88" s="194">
        <v>67822.22</v>
      </c>
      <c r="F88" s="45">
        <f t="shared" si="0"/>
        <v>105.23883561431275</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216793.28</v>
      </c>
      <c r="E90" s="194">
        <v>251255.5</v>
      </c>
      <c r="F90" s="45">
        <f t="shared" si="0"/>
        <v>115.89635066179173</v>
      </c>
    </row>
    <row r="91" spans="1:6" ht="12.75" customHeight="1" x14ac:dyDescent="0.2">
      <c r="A91" s="63">
        <v>642</v>
      </c>
      <c r="B91" s="64" t="s">
        <v>185</v>
      </c>
      <c r="C91" s="247" t="s">
        <v>186</v>
      </c>
      <c r="D91" s="60">
        <f t="shared" ref="D91:E91" si="17">SUM(D92:D97)</f>
        <v>302149.71999999997</v>
      </c>
      <c r="E91" s="60">
        <f t="shared" si="17"/>
        <v>427840.51</v>
      </c>
      <c r="F91" s="45">
        <f t="shared" si="0"/>
        <v>141.59884377850824</v>
      </c>
    </row>
    <row r="92" spans="1:6" ht="12.75" customHeight="1" x14ac:dyDescent="0.2">
      <c r="A92" s="63">
        <v>6421</v>
      </c>
      <c r="B92" s="64" t="s">
        <v>187</v>
      </c>
      <c r="C92" s="247" t="s">
        <v>188</v>
      </c>
      <c r="D92" s="194">
        <v>85952.7</v>
      </c>
      <c r="E92" s="194">
        <v>94031.27</v>
      </c>
      <c r="F92" s="45">
        <f t="shared" si="0"/>
        <v>109.398855416991</v>
      </c>
    </row>
    <row r="93" spans="1:6" ht="12.75" customHeight="1" x14ac:dyDescent="0.2">
      <c r="A93" s="63">
        <v>6422</v>
      </c>
      <c r="B93" s="64" t="s">
        <v>189</v>
      </c>
      <c r="C93" s="247" t="s">
        <v>190</v>
      </c>
      <c r="D93" s="194">
        <v>21670.46</v>
      </c>
      <c r="E93" s="194">
        <v>16831.62</v>
      </c>
      <c r="F93" s="45">
        <f t="shared" si="0"/>
        <v>77.670801635036824</v>
      </c>
    </row>
    <row r="94" spans="1:6" ht="12.75" customHeight="1" x14ac:dyDescent="0.2">
      <c r="A94" s="63">
        <v>6423</v>
      </c>
      <c r="B94" s="64" t="s">
        <v>191</v>
      </c>
      <c r="C94" s="247" t="s">
        <v>192</v>
      </c>
      <c r="D94" s="194">
        <v>194526.56</v>
      </c>
      <c r="E94" s="194">
        <v>316977.62</v>
      </c>
      <c r="F94" s="45">
        <f t="shared" si="0"/>
        <v>162.94824727276315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424.89</v>
      </c>
      <c r="E98" s="60">
        <f t="shared" si="18"/>
        <v>326.35000000000002</v>
      </c>
      <c r="F98" s="45">
        <f t="shared" si="0"/>
        <v>76.808115041540177</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424.89</v>
      </c>
      <c r="E100" s="194">
        <v>326.35000000000002</v>
      </c>
      <c r="F100" s="45">
        <f t="shared" si="0"/>
        <v>76.808115041540177</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8889430.2800000012</v>
      </c>
      <c r="E106" s="60">
        <f>E107+E112+E120+E124</f>
        <v>8468691.370000001</v>
      </c>
      <c r="F106" s="45">
        <f t="shared" si="0"/>
        <v>95.266975534454616</v>
      </c>
    </row>
    <row r="107" spans="1:6" ht="12.75" customHeight="1" x14ac:dyDescent="0.2">
      <c r="A107" s="63">
        <v>651</v>
      </c>
      <c r="B107" s="64" t="s">
        <v>217</v>
      </c>
      <c r="C107" s="247" t="s">
        <v>218</v>
      </c>
      <c r="D107" s="60">
        <f t="shared" ref="D107:E107" si="19">SUM(D108:D111)</f>
        <v>331328.46000000002</v>
      </c>
      <c r="E107" s="60">
        <f t="shared" si="19"/>
        <v>297658.43</v>
      </c>
      <c r="F107" s="45">
        <f t="shared" si="0"/>
        <v>89.837869647539478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320105.81</v>
      </c>
      <c r="E109" s="194">
        <v>285334.31</v>
      </c>
      <c r="F109" s="45">
        <f t="shared" si="0"/>
        <v>89.137498004175555</v>
      </c>
    </row>
    <row r="110" spans="1:6" ht="12.75" customHeight="1" x14ac:dyDescent="0.2">
      <c r="A110" s="63">
        <v>6513</v>
      </c>
      <c r="B110" s="64" t="s">
        <v>223</v>
      </c>
      <c r="C110" s="247" t="s">
        <v>224</v>
      </c>
      <c r="D110" s="194">
        <v>11222.65</v>
      </c>
      <c r="E110" s="194">
        <v>12324.12</v>
      </c>
      <c r="F110" s="45">
        <f t="shared" si="0"/>
        <v>109.81470508302407</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8558101.8200000003</v>
      </c>
      <c r="E112" s="60">
        <f t="shared" si="20"/>
        <v>8171032.9400000004</v>
      </c>
      <c r="F112" s="45">
        <f t="shared" si="0"/>
        <v>95.47716435091445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8558101.8200000003</v>
      </c>
      <c r="E117" s="194">
        <v>8171032.9400000004</v>
      </c>
      <c r="F117" s="45">
        <f t="shared" si="0"/>
        <v>95.47716435091445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11306357.48</v>
      </c>
      <c r="E125" s="60">
        <f t="shared" si="22"/>
        <v>8797473.5800000001</v>
      </c>
      <c r="F125" s="45">
        <f t="shared" si="0"/>
        <v>77.809971916791014</v>
      </c>
    </row>
    <row r="126" spans="1:6" ht="12.75" customHeight="1" x14ac:dyDescent="0.2">
      <c r="A126" s="63">
        <v>661</v>
      </c>
      <c r="B126" s="65" t="s">
        <v>255</v>
      </c>
      <c r="C126" s="247" t="s">
        <v>256</v>
      </c>
      <c r="D126" s="60">
        <f t="shared" ref="D126:E126" si="23">SUM(D127:D128)</f>
        <v>10994673.66</v>
      </c>
      <c r="E126" s="60">
        <f t="shared" si="23"/>
        <v>8654836.5800000001</v>
      </c>
      <c r="F126" s="45">
        <f t="shared" si="0"/>
        <v>78.718449020341367</v>
      </c>
    </row>
    <row r="127" spans="1:6" ht="12.75" customHeight="1" x14ac:dyDescent="0.2">
      <c r="A127" s="63">
        <v>6614</v>
      </c>
      <c r="B127" s="65" t="s">
        <v>257</v>
      </c>
      <c r="C127" s="247" t="s">
        <v>258</v>
      </c>
      <c r="D127" s="194">
        <v>1797207.78</v>
      </c>
      <c r="E127" s="194">
        <v>1462164.43</v>
      </c>
      <c r="F127" s="45">
        <f t="shared" si="0"/>
        <v>81.357561783980259</v>
      </c>
    </row>
    <row r="128" spans="1:6" ht="12.75" customHeight="1" x14ac:dyDescent="0.2">
      <c r="A128" s="63">
        <v>6615</v>
      </c>
      <c r="B128" s="65" t="s">
        <v>259</v>
      </c>
      <c r="C128" s="247" t="s">
        <v>260</v>
      </c>
      <c r="D128" s="194">
        <v>9197465.8800000008</v>
      </c>
      <c r="E128" s="194">
        <v>7192672.1500000004</v>
      </c>
      <c r="F128" s="45">
        <f t="shared" si="0"/>
        <v>78.202759801920564</v>
      </c>
    </row>
    <row r="129" spans="1:6" ht="36" x14ac:dyDescent="0.2">
      <c r="A129" s="63">
        <v>663</v>
      </c>
      <c r="B129" s="182" t="s">
        <v>261</v>
      </c>
      <c r="C129" s="247" t="s">
        <v>262</v>
      </c>
      <c r="D129" s="60">
        <f t="shared" ref="D129:E129" si="24">SUM(D130:D133)</f>
        <v>311683.81999999995</v>
      </c>
      <c r="E129" s="60">
        <f t="shared" si="24"/>
        <v>142637</v>
      </c>
      <c r="F129" s="45">
        <f t="shared" si="0"/>
        <v>45.763363654873082</v>
      </c>
    </row>
    <row r="130" spans="1:6" ht="12.75" customHeight="1" x14ac:dyDescent="0.2">
      <c r="A130" s="63">
        <v>6631</v>
      </c>
      <c r="B130" s="65" t="s">
        <v>263</v>
      </c>
      <c r="C130" s="247" t="s">
        <v>264</v>
      </c>
      <c r="D130" s="194">
        <v>166153.04999999999</v>
      </c>
      <c r="E130" s="194">
        <v>125255.1</v>
      </c>
      <c r="F130" s="45">
        <f t="shared" si="0"/>
        <v>75.385375110477966</v>
      </c>
    </row>
    <row r="131" spans="1:6" ht="12.75" customHeight="1" x14ac:dyDescent="0.2">
      <c r="A131" s="63">
        <v>6632</v>
      </c>
      <c r="B131" s="182" t="s">
        <v>265</v>
      </c>
      <c r="C131" s="247" t="s">
        <v>266</v>
      </c>
      <c r="D131" s="194">
        <v>145530.76999999999</v>
      </c>
      <c r="E131" s="194">
        <v>17381.900000000001</v>
      </c>
      <c r="F131" s="45">
        <f t="shared" si="0"/>
        <v>11.943797177737741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31719798.890000001</v>
      </c>
      <c r="E134" s="60">
        <f t="shared" si="25"/>
        <v>34075805.659999996</v>
      </c>
      <c r="F134" s="45">
        <f t="shared" ref="F134:F229" si="26">IF(D134&lt;&gt;0,IF(E134/D134&gt;=100,"&gt;&gt;100",E134/D134*100),"-")</f>
        <v>107.42755897718743</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31719798.890000001</v>
      </c>
      <c r="E139" s="194">
        <v>34075805.659999996</v>
      </c>
      <c r="F139" s="45">
        <f t="shared" si="26"/>
        <v>107.42755897718743</v>
      </c>
    </row>
    <row r="140" spans="1:6" ht="12.75" customHeight="1" x14ac:dyDescent="0.2">
      <c r="A140" s="63">
        <v>68</v>
      </c>
      <c r="B140" s="65" t="s">
        <v>283</v>
      </c>
      <c r="C140" s="247" t="s">
        <v>284</v>
      </c>
      <c r="D140" s="60">
        <f t="shared" ref="D140:E140" si="28">D141+D151</f>
        <v>18948.53</v>
      </c>
      <c r="E140" s="60">
        <f t="shared" si="28"/>
        <v>142976.59</v>
      </c>
      <c r="F140" s="45">
        <f t="shared" si="26"/>
        <v>754.5524111896807</v>
      </c>
    </row>
    <row r="141" spans="1:6" ht="12.75" customHeight="1" x14ac:dyDescent="0.2">
      <c r="A141" s="63">
        <v>681</v>
      </c>
      <c r="B141" s="65" t="s">
        <v>285</v>
      </c>
      <c r="C141" s="247" t="s">
        <v>286</v>
      </c>
      <c r="D141" s="60">
        <f t="shared" ref="D141:E141" si="29">SUM(D142:D150)</f>
        <v>0</v>
      </c>
      <c r="E141" s="60">
        <f t="shared" si="29"/>
        <v>1862.93</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1862.93</v>
      </c>
      <c r="F150" s="45" t="str">
        <f t="shared" si="26"/>
        <v>-</v>
      </c>
    </row>
    <row r="151" spans="1:6" ht="12.75" customHeight="1" x14ac:dyDescent="0.2">
      <c r="A151" s="63">
        <v>683</v>
      </c>
      <c r="B151" s="64" t="s">
        <v>305</v>
      </c>
      <c r="C151" s="247" t="s">
        <v>306</v>
      </c>
      <c r="D151" s="194">
        <v>18948.53</v>
      </c>
      <c r="E151" s="194">
        <v>141113.66</v>
      </c>
      <c r="F151" s="45">
        <f t="shared" si="26"/>
        <v>744.72088336140075</v>
      </c>
    </row>
    <row r="152" spans="1:6" ht="12.75" customHeight="1" x14ac:dyDescent="0.2">
      <c r="A152" s="63">
        <v>3</v>
      </c>
      <c r="B152" s="64" t="s">
        <v>307</v>
      </c>
      <c r="C152" s="247" t="s">
        <v>13</v>
      </c>
      <c r="D152" s="60">
        <f>D153+D164+D202+D221+D230+D262+D273</f>
        <v>169822683.32999998</v>
      </c>
      <c r="E152" s="60">
        <f>E153+E164+E202+E221+E230+E262+E273</f>
        <v>191366768.92000005</v>
      </c>
      <c r="F152" s="45">
        <f t="shared" si="26"/>
        <v>112.68622375265119</v>
      </c>
    </row>
    <row r="153" spans="1:6" ht="12.75" customHeight="1" x14ac:dyDescent="0.2">
      <c r="A153" s="63">
        <v>31</v>
      </c>
      <c r="B153" s="64" t="s">
        <v>308</v>
      </c>
      <c r="C153" s="247" t="s">
        <v>309</v>
      </c>
      <c r="D153" s="60">
        <f t="shared" ref="D153:E153" si="30">D154+D159+D160</f>
        <v>118803652.97</v>
      </c>
      <c r="E153" s="60">
        <f t="shared" si="30"/>
        <v>136924680.84</v>
      </c>
      <c r="F153" s="45">
        <f t="shared" si="26"/>
        <v>115.25292145231923</v>
      </c>
    </row>
    <row r="154" spans="1:6" ht="12.75" customHeight="1" x14ac:dyDescent="0.2">
      <c r="A154" s="63">
        <v>311</v>
      </c>
      <c r="B154" s="64" t="s">
        <v>310</v>
      </c>
      <c r="C154" s="247" t="s">
        <v>311</v>
      </c>
      <c r="D154" s="60">
        <f t="shared" ref="D154:E154" si="31">SUM(D155:D158)</f>
        <v>98607218.099999994</v>
      </c>
      <c r="E154" s="60">
        <f t="shared" si="31"/>
        <v>113759149.16000001</v>
      </c>
      <c r="F154" s="45">
        <f t="shared" si="26"/>
        <v>115.36594516299412</v>
      </c>
    </row>
    <row r="155" spans="1:6" ht="12.75" customHeight="1" x14ac:dyDescent="0.2">
      <c r="A155" s="63">
        <v>3111</v>
      </c>
      <c r="B155" s="64" t="s">
        <v>312</v>
      </c>
      <c r="C155" s="247" t="s">
        <v>313</v>
      </c>
      <c r="D155" s="194">
        <v>97030829.909999996</v>
      </c>
      <c r="E155" s="194">
        <v>111416846.78</v>
      </c>
      <c r="F155" s="45">
        <f t="shared" si="26"/>
        <v>114.82623294404841</v>
      </c>
    </row>
    <row r="156" spans="1:6" ht="12.75" customHeight="1" x14ac:dyDescent="0.2">
      <c r="A156" s="63">
        <v>3112</v>
      </c>
      <c r="B156" s="64" t="s">
        <v>314</v>
      </c>
      <c r="C156" s="247" t="s">
        <v>315</v>
      </c>
      <c r="D156" s="194">
        <v>5865.08</v>
      </c>
      <c r="E156" s="194">
        <v>1224.22</v>
      </c>
      <c r="F156" s="45">
        <f t="shared" si="26"/>
        <v>20.873031569901858</v>
      </c>
    </row>
    <row r="157" spans="1:6" ht="12.75" customHeight="1" x14ac:dyDescent="0.2">
      <c r="A157" s="63">
        <v>3113</v>
      </c>
      <c r="B157" s="65" t="s">
        <v>316</v>
      </c>
      <c r="C157" s="247" t="s">
        <v>317</v>
      </c>
      <c r="D157" s="194">
        <v>1310737.1399999999</v>
      </c>
      <c r="E157" s="194">
        <v>2111881.9</v>
      </c>
      <c r="F157" s="45">
        <f t="shared" si="26"/>
        <v>161.12169523173807</v>
      </c>
    </row>
    <row r="158" spans="1:6" ht="12.75" customHeight="1" x14ac:dyDescent="0.2">
      <c r="A158" s="63">
        <v>3114</v>
      </c>
      <c r="B158" s="65" t="s">
        <v>318</v>
      </c>
      <c r="C158" s="247" t="s">
        <v>319</v>
      </c>
      <c r="D158" s="194">
        <v>259785.97</v>
      </c>
      <c r="E158" s="194">
        <v>229196.26</v>
      </c>
      <c r="F158" s="45">
        <f t="shared" si="26"/>
        <v>88.225033861528402</v>
      </c>
    </row>
    <row r="159" spans="1:6" ht="12.75" customHeight="1" x14ac:dyDescent="0.2">
      <c r="A159" s="63">
        <v>312</v>
      </c>
      <c r="B159" s="65" t="s">
        <v>320</v>
      </c>
      <c r="C159" s="247" t="s">
        <v>321</v>
      </c>
      <c r="D159" s="194">
        <v>5025703.93</v>
      </c>
      <c r="E159" s="194">
        <v>5244111.5199999996</v>
      </c>
      <c r="F159" s="45">
        <f t="shared" si="26"/>
        <v>104.34581091608395</v>
      </c>
    </row>
    <row r="160" spans="1:6" ht="12.75" customHeight="1" x14ac:dyDescent="0.2">
      <c r="A160" s="63">
        <v>313</v>
      </c>
      <c r="B160" s="65" t="s">
        <v>322</v>
      </c>
      <c r="C160" s="247" t="s">
        <v>323</v>
      </c>
      <c r="D160" s="60">
        <f t="shared" ref="D160:E160" si="32">SUM(D161:D163)</f>
        <v>15170730.940000001</v>
      </c>
      <c r="E160" s="60">
        <f t="shared" si="32"/>
        <v>17921420.16</v>
      </c>
      <c r="F160" s="45">
        <f t="shared" si="26"/>
        <v>118.13155365340621</v>
      </c>
    </row>
    <row r="161" spans="1:6" ht="12.75" customHeight="1" x14ac:dyDescent="0.2">
      <c r="A161" s="63">
        <v>3131</v>
      </c>
      <c r="B161" s="65" t="s">
        <v>324</v>
      </c>
      <c r="C161" s="247" t="s">
        <v>325</v>
      </c>
      <c r="D161" s="194">
        <v>7214.27</v>
      </c>
      <c r="E161" s="194">
        <v>14035.6</v>
      </c>
      <c r="F161" s="45">
        <f t="shared" si="26"/>
        <v>194.5532950665833</v>
      </c>
    </row>
    <row r="162" spans="1:6" ht="12.75" customHeight="1" x14ac:dyDescent="0.2">
      <c r="A162" s="63">
        <v>3132</v>
      </c>
      <c r="B162" s="65" t="s">
        <v>326</v>
      </c>
      <c r="C162" s="247" t="s">
        <v>327</v>
      </c>
      <c r="D162" s="194">
        <v>15163502.710000001</v>
      </c>
      <c r="E162" s="194">
        <v>17905785</v>
      </c>
      <c r="F162" s="45">
        <f t="shared" si="26"/>
        <v>118.08475483828367</v>
      </c>
    </row>
    <row r="163" spans="1:6" ht="12.75" customHeight="1" x14ac:dyDescent="0.2">
      <c r="A163" s="63">
        <v>3133</v>
      </c>
      <c r="B163" s="64" t="s">
        <v>328</v>
      </c>
      <c r="C163" s="247" t="s">
        <v>329</v>
      </c>
      <c r="D163" s="194">
        <v>13.96</v>
      </c>
      <c r="E163" s="194">
        <v>1599.56</v>
      </c>
      <c r="F163" s="45" t="str">
        <f t="shared" si="26"/>
        <v>&gt;&gt;100</v>
      </c>
    </row>
    <row r="164" spans="1:6" ht="12.75" customHeight="1" x14ac:dyDescent="0.2">
      <c r="A164" s="70">
        <v>32</v>
      </c>
      <c r="B164" s="65" t="s">
        <v>330</v>
      </c>
      <c r="C164" s="247" t="s">
        <v>331</v>
      </c>
      <c r="D164" s="60">
        <f>D165+D170+D178+D188+D189+D194</f>
        <v>39690415.849999994</v>
      </c>
      <c r="E164" s="60">
        <f>E165+E170+E178+E188+E189+E194</f>
        <v>43423458.700000003</v>
      </c>
      <c r="F164" s="45">
        <f t="shared" si="26"/>
        <v>109.4054012034243</v>
      </c>
    </row>
    <row r="165" spans="1:6" ht="12.75" customHeight="1" x14ac:dyDescent="0.2">
      <c r="A165" s="63">
        <v>321</v>
      </c>
      <c r="B165" s="64" t="s">
        <v>332</v>
      </c>
      <c r="C165" s="247" t="s">
        <v>333</v>
      </c>
      <c r="D165" s="60">
        <f t="shared" ref="D165:E165" si="33">SUM(D166:D169)</f>
        <v>5424462.5500000007</v>
      </c>
      <c r="E165" s="60">
        <f t="shared" si="33"/>
        <v>5689763.3300000001</v>
      </c>
      <c r="F165" s="45">
        <f t="shared" si="26"/>
        <v>104.89082148792785</v>
      </c>
    </row>
    <row r="166" spans="1:6" ht="12.75" customHeight="1" x14ac:dyDescent="0.2">
      <c r="A166" s="63">
        <v>3211</v>
      </c>
      <c r="B166" s="64" t="s">
        <v>334</v>
      </c>
      <c r="C166" s="247" t="s">
        <v>335</v>
      </c>
      <c r="D166" s="194">
        <v>792895.02</v>
      </c>
      <c r="E166" s="194">
        <v>776639.29</v>
      </c>
      <c r="F166" s="45">
        <f t="shared" si="26"/>
        <v>97.949825690669627</v>
      </c>
    </row>
    <row r="167" spans="1:6" ht="12.75" customHeight="1" x14ac:dyDescent="0.2">
      <c r="A167" s="63">
        <v>3212</v>
      </c>
      <c r="B167" s="64" t="s">
        <v>336</v>
      </c>
      <c r="C167" s="247" t="s">
        <v>337</v>
      </c>
      <c r="D167" s="194">
        <v>4223752.63</v>
      </c>
      <c r="E167" s="194">
        <v>4372630.87</v>
      </c>
      <c r="F167" s="45">
        <f t="shared" si="26"/>
        <v>103.52478596740168</v>
      </c>
    </row>
    <row r="168" spans="1:6" ht="12.75" customHeight="1" x14ac:dyDescent="0.2">
      <c r="A168" s="63">
        <v>3213</v>
      </c>
      <c r="B168" s="64" t="s">
        <v>338</v>
      </c>
      <c r="C168" s="247" t="s">
        <v>339</v>
      </c>
      <c r="D168" s="194">
        <v>323582.86</v>
      </c>
      <c r="E168" s="194">
        <v>472200.99</v>
      </c>
      <c r="F168" s="45">
        <f t="shared" si="26"/>
        <v>145.92892528361978</v>
      </c>
    </row>
    <row r="169" spans="1:6" ht="12.75" customHeight="1" x14ac:dyDescent="0.2">
      <c r="A169" s="63">
        <v>3214</v>
      </c>
      <c r="B169" s="64" t="s">
        <v>340</v>
      </c>
      <c r="C169" s="247" t="s">
        <v>341</v>
      </c>
      <c r="D169" s="194">
        <v>84232.04</v>
      </c>
      <c r="E169" s="194">
        <v>68292.179999999993</v>
      </c>
      <c r="F169" s="45">
        <f t="shared" si="26"/>
        <v>81.076250794828184</v>
      </c>
    </row>
    <row r="170" spans="1:6" ht="12.75" customHeight="1" x14ac:dyDescent="0.2">
      <c r="A170" s="63">
        <v>322</v>
      </c>
      <c r="B170" s="64" t="s">
        <v>342</v>
      </c>
      <c r="C170" s="247" t="s">
        <v>343</v>
      </c>
      <c r="D170" s="60">
        <f t="shared" ref="D170:E170" si="34">SUM(D171:D177)</f>
        <v>13141964.75</v>
      </c>
      <c r="E170" s="60">
        <f t="shared" si="34"/>
        <v>10337138.539999999</v>
      </c>
      <c r="F170" s="45">
        <f t="shared" si="26"/>
        <v>78.657481865487426</v>
      </c>
    </row>
    <row r="171" spans="1:6" ht="12.75" customHeight="1" x14ac:dyDescent="0.2">
      <c r="A171" s="63">
        <v>3221</v>
      </c>
      <c r="B171" s="64" t="s">
        <v>344</v>
      </c>
      <c r="C171" s="247" t="s">
        <v>345</v>
      </c>
      <c r="D171" s="194">
        <v>1510897.82</v>
      </c>
      <c r="E171" s="194">
        <v>1577106.71</v>
      </c>
      <c r="F171" s="45">
        <f t="shared" si="26"/>
        <v>104.38208918720922</v>
      </c>
    </row>
    <row r="172" spans="1:6" ht="12.75" customHeight="1" x14ac:dyDescent="0.2">
      <c r="A172" s="63">
        <v>3222</v>
      </c>
      <c r="B172" s="64" t="s">
        <v>346</v>
      </c>
      <c r="C172" s="247" t="s">
        <v>347</v>
      </c>
      <c r="D172" s="194">
        <v>7349312.4699999997</v>
      </c>
      <c r="E172" s="194">
        <v>4704187.5199999996</v>
      </c>
      <c r="F172" s="45">
        <f t="shared" si="26"/>
        <v>64.008538747026492</v>
      </c>
    </row>
    <row r="173" spans="1:6" ht="12.75" customHeight="1" x14ac:dyDescent="0.2">
      <c r="A173" s="63">
        <v>3223</v>
      </c>
      <c r="B173" s="65" t="s">
        <v>348</v>
      </c>
      <c r="C173" s="247" t="s">
        <v>349</v>
      </c>
      <c r="D173" s="194">
        <v>3465078.57</v>
      </c>
      <c r="E173" s="194">
        <v>3219277.48</v>
      </c>
      <c r="F173" s="45">
        <f t="shared" si="26"/>
        <v>92.906334299946337</v>
      </c>
    </row>
    <row r="174" spans="1:6" ht="12.75" customHeight="1" x14ac:dyDescent="0.2">
      <c r="A174" s="63">
        <v>3224</v>
      </c>
      <c r="B174" s="65" t="s">
        <v>350</v>
      </c>
      <c r="C174" s="247" t="s">
        <v>351</v>
      </c>
      <c r="D174" s="194">
        <v>407327.8</v>
      </c>
      <c r="E174" s="194">
        <v>481907.8</v>
      </c>
      <c r="F174" s="45">
        <f t="shared" si="26"/>
        <v>118.30957769148091</v>
      </c>
    </row>
    <row r="175" spans="1:6" ht="12.75" customHeight="1" x14ac:dyDescent="0.2">
      <c r="A175" s="63">
        <v>3225</v>
      </c>
      <c r="B175" s="65" t="s">
        <v>352</v>
      </c>
      <c r="C175" s="247" t="s">
        <v>353</v>
      </c>
      <c r="D175" s="194">
        <v>294374.02</v>
      </c>
      <c r="E175" s="194">
        <v>271842.36</v>
      </c>
      <c r="F175" s="45">
        <f t="shared" si="26"/>
        <v>92.345907427564427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114974.07</v>
      </c>
      <c r="E177" s="194">
        <v>82816.67</v>
      </c>
      <c r="F177" s="45">
        <f t="shared" si="26"/>
        <v>72.030737017485762</v>
      </c>
    </row>
    <row r="178" spans="1:6" ht="12.75" customHeight="1" x14ac:dyDescent="0.2">
      <c r="A178" s="63">
        <v>323</v>
      </c>
      <c r="B178" s="65" t="s">
        <v>358</v>
      </c>
      <c r="C178" s="247" t="s">
        <v>359</v>
      </c>
      <c r="D178" s="60">
        <f t="shared" ref="D178:E178" si="35">SUM(D179:D187)</f>
        <v>18802773.77</v>
      </c>
      <c r="E178" s="60">
        <f t="shared" si="35"/>
        <v>21800678.270000003</v>
      </c>
      <c r="F178" s="45">
        <f t="shared" si="26"/>
        <v>115.9439481465399</v>
      </c>
    </row>
    <row r="179" spans="1:6" ht="12.75" customHeight="1" x14ac:dyDescent="0.2">
      <c r="A179" s="63">
        <v>3231</v>
      </c>
      <c r="B179" s="65" t="s">
        <v>360</v>
      </c>
      <c r="C179" s="247" t="s">
        <v>361</v>
      </c>
      <c r="D179" s="194">
        <v>1682094.33</v>
      </c>
      <c r="E179" s="194">
        <v>2044173.18</v>
      </c>
      <c r="F179" s="45">
        <f t="shared" si="26"/>
        <v>121.52547830061349</v>
      </c>
    </row>
    <row r="180" spans="1:6" ht="12.75" customHeight="1" x14ac:dyDescent="0.2">
      <c r="A180" s="63">
        <v>3232</v>
      </c>
      <c r="B180" s="65" t="s">
        <v>362</v>
      </c>
      <c r="C180" s="247" t="s">
        <v>363</v>
      </c>
      <c r="D180" s="194">
        <v>2367497.84</v>
      </c>
      <c r="E180" s="194">
        <v>2323861.81</v>
      </c>
      <c r="F180" s="45">
        <f t="shared" si="26"/>
        <v>98.156871391274436</v>
      </c>
    </row>
    <row r="181" spans="1:6" ht="12.75" customHeight="1" x14ac:dyDescent="0.2">
      <c r="A181" s="63">
        <v>3233</v>
      </c>
      <c r="B181" s="65" t="s">
        <v>364</v>
      </c>
      <c r="C181" s="247" t="s">
        <v>365</v>
      </c>
      <c r="D181" s="194">
        <v>457114.68</v>
      </c>
      <c r="E181" s="194">
        <v>472137.53</v>
      </c>
      <c r="F181" s="45">
        <f t="shared" si="26"/>
        <v>103.2864510061239</v>
      </c>
    </row>
    <row r="182" spans="1:6" ht="12.75" customHeight="1" x14ac:dyDescent="0.2">
      <c r="A182" s="63">
        <v>3234</v>
      </c>
      <c r="B182" s="65" t="s">
        <v>366</v>
      </c>
      <c r="C182" s="247" t="s">
        <v>367</v>
      </c>
      <c r="D182" s="194">
        <v>1746766.08</v>
      </c>
      <c r="E182" s="194">
        <v>1562231.52</v>
      </c>
      <c r="F182" s="45">
        <f t="shared" si="26"/>
        <v>89.435645555929284</v>
      </c>
    </row>
    <row r="183" spans="1:6" ht="12.75" customHeight="1" x14ac:dyDescent="0.2">
      <c r="A183" s="63">
        <v>3235</v>
      </c>
      <c r="B183" s="64" t="s">
        <v>368</v>
      </c>
      <c r="C183" s="247" t="s">
        <v>369</v>
      </c>
      <c r="D183" s="194">
        <v>7095758.3300000001</v>
      </c>
      <c r="E183" s="194">
        <v>9596029.9800000004</v>
      </c>
      <c r="F183" s="45">
        <f t="shared" si="26"/>
        <v>135.23614437979316</v>
      </c>
    </row>
    <row r="184" spans="1:6" ht="12.75" customHeight="1" x14ac:dyDescent="0.2">
      <c r="A184" s="63">
        <v>3236</v>
      </c>
      <c r="B184" s="64" t="s">
        <v>370</v>
      </c>
      <c r="C184" s="247" t="s">
        <v>371</v>
      </c>
      <c r="D184" s="194">
        <v>777078.03</v>
      </c>
      <c r="E184" s="194">
        <v>844049.35</v>
      </c>
      <c r="F184" s="45">
        <f t="shared" si="26"/>
        <v>108.61835200771279</v>
      </c>
    </row>
    <row r="185" spans="1:6" ht="12.75" customHeight="1" x14ac:dyDescent="0.2">
      <c r="A185" s="63">
        <v>3237</v>
      </c>
      <c r="B185" s="64" t="s">
        <v>372</v>
      </c>
      <c r="C185" s="247" t="s">
        <v>373</v>
      </c>
      <c r="D185" s="194">
        <v>2536439.98</v>
      </c>
      <c r="E185" s="194">
        <v>2464255.7999999998</v>
      </c>
      <c r="F185" s="45">
        <f t="shared" si="26"/>
        <v>97.15411440565606</v>
      </c>
    </row>
    <row r="186" spans="1:6" ht="12.75" customHeight="1" x14ac:dyDescent="0.2">
      <c r="A186" s="63">
        <v>3238</v>
      </c>
      <c r="B186" s="64" t="s">
        <v>374</v>
      </c>
      <c r="C186" s="247" t="s">
        <v>375</v>
      </c>
      <c r="D186" s="194">
        <v>397174.47</v>
      </c>
      <c r="E186" s="194">
        <v>454083.39</v>
      </c>
      <c r="F186" s="45">
        <f t="shared" si="26"/>
        <v>114.32844361824164</v>
      </c>
    </row>
    <row r="187" spans="1:6" ht="12.75" customHeight="1" x14ac:dyDescent="0.2">
      <c r="A187" s="63">
        <v>3239</v>
      </c>
      <c r="B187" s="64" t="s">
        <v>376</v>
      </c>
      <c r="C187" s="247" t="s">
        <v>377</v>
      </c>
      <c r="D187" s="194">
        <v>1742850.03</v>
      </c>
      <c r="E187" s="194">
        <v>2039855.71</v>
      </c>
      <c r="F187" s="45">
        <f t="shared" si="26"/>
        <v>117.04137905657895</v>
      </c>
    </row>
    <row r="188" spans="1:6" ht="12.75" customHeight="1" x14ac:dyDescent="0.2">
      <c r="A188" s="63">
        <v>324</v>
      </c>
      <c r="B188" s="64" t="s">
        <v>378</v>
      </c>
      <c r="C188" s="247" t="s">
        <v>379</v>
      </c>
      <c r="D188" s="194">
        <v>204430.91</v>
      </c>
      <c r="E188" s="194">
        <v>352176.09</v>
      </c>
      <c r="F188" s="45">
        <f t="shared" si="26"/>
        <v>172.27144857888663</v>
      </c>
    </row>
    <row r="189" spans="1:6" ht="24" x14ac:dyDescent="0.2">
      <c r="A189" s="70" t="s">
        <v>380</v>
      </c>
      <c r="B189" s="65" t="s">
        <v>381</v>
      </c>
      <c r="C189" s="277" t="s">
        <v>380</v>
      </c>
      <c r="D189" s="60">
        <f>SUM(D190:D193)</f>
        <v>0</v>
      </c>
      <c r="E189" s="60">
        <f>SUM(E190:E193)</f>
        <v>2904077.35</v>
      </c>
      <c r="F189" s="45" t="str">
        <f>IF(D189&lt;&gt;0,IF(E189/D189&gt;=100,"&gt;&gt;100",E189/D189*100),"-")</f>
        <v>-</v>
      </c>
    </row>
    <row r="190" spans="1:6" ht="12.75" customHeight="1" x14ac:dyDescent="0.2">
      <c r="A190" s="70" t="s">
        <v>382</v>
      </c>
      <c r="B190" s="65" t="s">
        <v>383</v>
      </c>
      <c r="C190" s="277" t="s">
        <v>382</v>
      </c>
      <c r="D190" s="192">
        <v>0</v>
      </c>
      <c r="E190" s="192">
        <v>2542770.4900000002</v>
      </c>
      <c r="F190" s="71" t="str">
        <f>IF(D190&lt;&gt;0,IF(E190/D190&gt;=100,"&gt;&gt;100",E190/D190*100),"-")</f>
        <v>-</v>
      </c>
    </row>
    <row r="191" spans="1:6" ht="12.75" customHeight="1" x14ac:dyDescent="0.2">
      <c r="A191" s="70" t="s">
        <v>384</v>
      </c>
      <c r="B191" s="65" t="s">
        <v>385</v>
      </c>
      <c r="C191" s="277" t="s">
        <v>384</v>
      </c>
      <c r="D191" s="192">
        <v>0</v>
      </c>
      <c r="E191" s="192">
        <v>361306.86</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2116783.87</v>
      </c>
      <c r="E194" s="60">
        <f t="shared" si="36"/>
        <v>2339625.12</v>
      </c>
      <c r="F194" s="45">
        <f t="shared" si="26"/>
        <v>110.52735015408068</v>
      </c>
    </row>
    <row r="195" spans="1:6" ht="12.75" customHeight="1" x14ac:dyDescent="0.2">
      <c r="A195" s="63">
        <v>3291</v>
      </c>
      <c r="B195" s="183" t="s">
        <v>392</v>
      </c>
      <c r="C195" s="247" t="s">
        <v>393</v>
      </c>
      <c r="D195" s="194">
        <v>172360.87</v>
      </c>
      <c r="E195" s="194">
        <v>728011.52</v>
      </c>
      <c r="F195" s="45">
        <f t="shared" si="26"/>
        <v>422.37633170452204</v>
      </c>
    </row>
    <row r="196" spans="1:6" ht="12.75" customHeight="1" x14ac:dyDescent="0.2">
      <c r="A196" s="63">
        <v>3292</v>
      </c>
      <c r="B196" s="64" t="s">
        <v>394</v>
      </c>
      <c r="C196" s="247" t="s">
        <v>395</v>
      </c>
      <c r="D196" s="194">
        <v>216386.74</v>
      </c>
      <c r="E196" s="194">
        <v>241145.67</v>
      </c>
      <c r="F196" s="45">
        <f t="shared" si="26"/>
        <v>111.44198114912219</v>
      </c>
    </row>
    <row r="197" spans="1:6" ht="12.75" customHeight="1" x14ac:dyDescent="0.2">
      <c r="A197" s="63">
        <v>3293</v>
      </c>
      <c r="B197" s="64" t="s">
        <v>396</v>
      </c>
      <c r="C197" s="247" t="s">
        <v>397</v>
      </c>
      <c r="D197" s="194">
        <v>219027.81</v>
      </c>
      <c r="E197" s="194">
        <v>203998.48</v>
      </c>
      <c r="F197" s="45">
        <f t="shared" si="26"/>
        <v>93.138163596668392</v>
      </c>
    </row>
    <row r="198" spans="1:6" ht="12.75" customHeight="1" x14ac:dyDescent="0.2">
      <c r="A198" s="63">
        <v>3294</v>
      </c>
      <c r="B198" s="64" t="s">
        <v>398</v>
      </c>
      <c r="C198" s="247" t="s">
        <v>399</v>
      </c>
      <c r="D198" s="194">
        <v>81251.789999999994</v>
      </c>
      <c r="E198" s="194">
        <v>91736.11</v>
      </c>
      <c r="F198" s="45">
        <f t="shared" si="26"/>
        <v>112.90349418763574</v>
      </c>
    </row>
    <row r="199" spans="1:6" ht="12.75" customHeight="1" x14ac:dyDescent="0.2">
      <c r="A199" s="63">
        <v>3295</v>
      </c>
      <c r="B199" s="64" t="s">
        <v>400</v>
      </c>
      <c r="C199" s="247" t="s">
        <v>401</v>
      </c>
      <c r="D199" s="194">
        <v>148374.14000000001</v>
      </c>
      <c r="E199" s="194">
        <v>189564.61</v>
      </c>
      <c r="F199" s="45">
        <f t="shared" si="26"/>
        <v>127.76121903722574</v>
      </c>
    </row>
    <row r="200" spans="1:6" ht="12.75" customHeight="1" x14ac:dyDescent="0.2">
      <c r="A200" s="63" t="s">
        <v>402</v>
      </c>
      <c r="B200" s="64" t="s">
        <v>403</v>
      </c>
      <c r="C200" s="247" t="s">
        <v>402</v>
      </c>
      <c r="D200" s="194">
        <v>12359.46</v>
      </c>
      <c r="E200" s="194">
        <v>15277.61</v>
      </c>
      <c r="F200" s="45">
        <f t="shared" si="26"/>
        <v>123.6106593653768</v>
      </c>
    </row>
    <row r="201" spans="1:6" ht="12.75" customHeight="1" x14ac:dyDescent="0.2">
      <c r="A201" s="63">
        <v>3299</v>
      </c>
      <c r="B201" s="64" t="s">
        <v>404</v>
      </c>
      <c r="C201" s="247" t="s">
        <v>405</v>
      </c>
      <c r="D201" s="194">
        <v>1267023.06</v>
      </c>
      <c r="E201" s="194">
        <v>869891.12</v>
      </c>
      <c r="F201" s="45">
        <f t="shared" si="26"/>
        <v>68.656297384200727</v>
      </c>
    </row>
    <row r="202" spans="1:6" ht="12.75" customHeight="1" x14ac:dyDescent="0.2">
      <c r="A202" s="63">
        <v>34</v>
      </c>
      <c r="B202" s="183" t="s">
        <v>406</v>
      </c>
      <c r="C202" s="247" t="s">
        <v>407</v>
      </c>
      <c r="D202" s="60">
        <f t="shared" ref="D202:E202" si="37">D203+D208+D216</f>
        <v>470465.68000000005</v>
      </c>
      <c r="E202" s="60">
        <f t="shared" si="37"/>
        <v>425458.36</v>
      </c>
      <c r="F202" s="45">
        <f t="shared" si="26"/>
        <v>90.433453084186695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285607.45</v>
      </c>
      <c r="E208" s="60">
        <f t="shared" si="39"/>
        <v>282198.81</v>
      </c>
      <c r="F208" s="45">
        <f t="shared" si="26"/>
        <v>98.806529731629894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24247.05</v>
      </c>
      <c r="E210" s="194">
        <v>19321.560000000001</v>
      </c>
      <c r="F210" s="45">
        <f t="shared" si="26"/>
        <v>79.686229871262697</v>
      </c>
    </row>
    <row r="211" spans="1:6" ht="24" x14ac:dyDescent="0.2">
      <c r="A211" s="63">
        <v>3423</v>
      </c>
      <c r="B211" s="183" t="s">
        <v>424</v>
      </c>
      <c r="C211" s="247" t="s">
        <v>425</v>
      </c>
      <c r="D211" s="194">
        <v>261360.4</v>
      </c>
      <c r="E211" s="194">
        <v>262877.25</v>
      </c>
      <c r="F211" s="45">
        <f t="shared" si="26"/>
        <v>100.58036718645977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184858.23</v>
      </c>
      <c r="E216" s="60">
        <f t="shared" si="40"/>
        <v>143259.55000000002</v>
      </c>
      <c r="F216" s="45">
        <f t="shared" si="26"/>
        <v>77.496982417282695</v>
      </c>
    </row>
    <row r="217" spans="1:6" ht="12.75" customHeight="1" x14ac:dyDescent="0.2">
      <c r="A217" s="63">
        <v>3431</v>
      </c>
      <c r="B217" s="182" t="s">
        <v>436</v>
      </c>
      <c r="C217" s="247" t="s">
        <v>437</v>
      </c>
      <c r="D217" s="194">
        <v>168023.83</v>
      </c>
      <c r="E217" s="194">
        <v>122391.88</v>
      </c>
      <c r="F217" s="45">
        <f t="shared" si="26"/>
        <v>72.841977236205139</v>
      </c>
    </row>
    <row r="218" spans="1:6" ht="12.75" customHeight="1" x14ac:dyDescent="0.2">
      <c r="A218" s="63">
        <v>3432</v>
      </c>
      <c r="B218" s="65" t="s">
        <v>438</v>
      </c>
      <c r="C218" s="247" t="s">
        <v>439</v>
      </c>
      <c r="D218" s="194">
        <v>276.57</v>
      </c>
      <c r="E218" s="194">
        <v>439.69</v>
      </c>
      <c r="F218" s="45">
        <f t="shared" si="26"/>
        <v>158.97964348989407</v>
      </c>
    </row>
    <row r="219" spans="1:6" ht="12.75" customHeight="1" x14ac:dyDescent="0.2">
      <c r="A219" s="63">
        <v>3433</v>
      </c>
      <c r="B219" s="65" t="s">
        <v>440</v>
      </c>
      <c r="C219" s="247" t="s">
        <v>441</v>
      </c>
      <c r="D219" s="194">
        <v>15471.94</v>
      </c>
      <c r="E219" s="194">
        <v>19876.82</v>
      </c>
      <c r="F219" s="45">
        <f t="shared" si="26"/>
        <v>128.47012074762441</v>
      </c>
    </row>
    <row r="220" spans="1:6" ht="12.75" customHeight="1" x14ac:dyDescent="0.2">
      <c r="A220" s="63">
        <v>3434</v>
      </c>
      <c r="B220" s="65" t="s">
        <v>442</v>
      </c>
      <c r="C220" s="247" t="s">
        <v>443</v>
      </c>
      <c r="D220" s="194">
        <v>1085.8900000000001</v>
      </c>
      <c r="E220" s="194">
        <v>551.16</v>
      </c>
      <c r="F220" s="45">
        <f t="shared" si="26"/>
        <v>50.756522299680441</v>
      </c>
    </row>
    <row r="221" spans="1:6" ht="12.75" customHeight="1" x14ac:dyDescent="0.2">
      <c r="A221" s="63">
        <v>35</v>
      </c>
      <c r="B221" s="65" t="s">
        <v>444</v>
      </c>
      <c r="C221" s="247" t="s">
        <v>445</v>
      </c>
      <c r="D221" s="60">
        <f t="shared" ref="D221:E221" si="41">D222+D225+D229</f>
        <v>1164745.0900000001</v>
      </c>
      <c r="E221" s="60">
        <f t="shared" si="41"/>
        <v>1361483.75</v>
      </c>
      <c r="F221" s="45">
        <f t="shared" si="26"/>
        <v>116.89113452283367</v>
      </c>
    </row>
    <row r="222" spans="1:6" ht="24" x14ac:dyDescent="0.2">
      <c r="A222" s="63">
        <v>351</v>
      </c>
      <c r="B222" s="65" t="s">
        <v>446</v>
      </c>
      <c r="C222" s="247" t="s">
        <v>447</v>
      </c>
      <c r="D222" s="60">
        <f t="shared" ref="D222:E222" si="42">SUM(D223:D224)</f>
        <v>189083.01</v>
      </c>
      <c r="E222" s="60">
        <f t="shared" si="42"/>
        <v>41681.17</v>
      </c>
      <c r="F222" s="45">
        <f t="shared" si="26"/>
        <v>22.043847302832759</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189083.01</v>
      </c>
      <c r="E224" s="194">
        <v>41681.17</v>
      </c>
      <c r="F224" s="45">
        <f t="shared" si="26"/>
        <v>22.043847302832759</v>
      </c>
    </row>
    <row r="225" spans="1:6" ht="36" x14ac:dyDescent="0.2">
      <c r="A225" s="63">
        <v>352</v>
      </c>
      <c r="B225" s="65" t="s">
        <v>452</v>
      </c>
      <c r="C225" s="247" t="s">
        <v>453</v>
      </c>
      <c r="D225" s="60">
        <f t="shared" ref="D225:E225" si="43">SUM(D226:D228)</f>
        <v>955513.88</v>
      </c>
      <c r="E225" s="60">
        <f t="shared" si="43"/>
        <v>1319802.58</v>
      </c>
      <c r="F225" s="45">
        <f t="shared" si="26"/>
        <v>138.1248988240757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169115.35</v>
      </c>
      <c r="E227" s="194">
        <v>192036.6</v>
      </c>
      <c r="F227" s="45">
        <f t="shared" si="26"/>
        <v>113.55361887611031</v>
      </c>
    </row>
    <row r="228" spans="1:6" ht="12.75" customHeight="1" x14ac:dyDescent="0.2">
      <c r="A228" s="63">
        <v>3523</v>
      </c>
      <c r="B228" s="64" t="s">
        <v>458</v>
      </c>
      <c r="C228" s="247" t="s">
        <v>459</v>
      </c>
      <c r="D228" s="194">
        <v>786398.53</v>
      </c>
      <c r="E228" s="194">
        <v>1127765.98</v>
      </c>
      <c r="F228" s="45">
        <f t="shared" si="26"/>
        <v>143.40896339162791</v>
      </c>
    </row>
    <row r="229" spans="1:6" ht="24" x14ac:dyDescent="0.2">
      <c r="A229" s="63" t="s">
        <v>460</v>
      </c>
      <c r="B229" s="64" t="s">
        <v>461</v>
      </c>
      <c r="C229" s="247" t="s">
        <v>460</v>
      </c>
      <c r="D229" s="194">
        <v>20148.2</v>
      </c>
      <c r="E229" s="194">
        <v>0</v>
      </c>
      <c r="F229" s="45">
        <f t="shared" si="26"/>
        <v>0</v>
      </c>
    </row>
    <row r="230" spans="1:6" ht="24" x14ac:dyDescent="0.2">
      <c r="A230" s="63">
        <v>36</v>
      </c>
      <c r="B230" s="65" t="s">
        <v>462</v>
      </c>
      <c r="C230" s="247" t="s">
        <v>463</v>
      </c>
      <c r="D230" s="60">
        <f>D231+D234+D237+D242+D246+D250+D254+D257</f>
        <v>2168150.7000000002</v>
      </c>
      <c r="E230" s="60">
        <f>E231+E234+E237+E242+E246+E250+E254+E257</f>
        <v>796977.1</v>
      </c>
      <c r="F230" s="45">
        <f t="shared" ref="F230:F245" si="44">IF(D230&lt;&gt;0,IF(E230/D230&gt;=100,"&gt;&gt;100",E230/D230*100),"-")</f>
        <v>36.758381232448464</v>
      </c>
    </row>
    <row r="231" spans="1:6" ht="12.75" customHeight="1" x14ac:dyDescent="0.2">
      <c r="A231" s="63">
        <v>361</v>
      </c>
      <c r="B231" s="64" t="s">
        <v>464</v>
      </c>
      <c r="C231" s="247" t="s">
        <v>465</v>
      </c>
      <c r="D231" s="60">
        <f t="shared" ref="D231:E231" si="45">SUM(D232:D233)</f>
        <v>427412.62</v>
      </c>
      <c r="E231" s="60">
        <f t="shared" si="45"/>
        <v>33824</v>
      </c>
      <c r="F231" s="45">
        <f t="shared" si="44"/>
        <v>7.9136643181008548</v>
      </c>
    </row>
    <row r="232" spans="1:6" ht="12.75" customHeight="1" x14ac:dyDescent="0.2">
      <c r="A232" s="63">
        <v>3611</v>
      </c>
      <c r="B232" s="64" t="s">
        <v>466</v>
      </c>
      <c r="C232" s="247" t="s">
        <v>467</v>
      </c>
      <c r="D232" s="194">
        <v>427412.62</v>
      </c>
      <c r="E232" s="194">
        <v>33824</v>
      </c>
      <c r="F232" s="45">
        <f t="shared" si="44"/>
        <v>7.9136643181008548</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46787.46</v>
      </c>
      <c r="E234" s="60">
        <f t="shared" si="46"/>
        <v>0</v>
      </c>
      <c r="F234" s="45">
        <f t="shared" si="44"/>
        <v>0</v>
      </c>
    </row>
    <row r="235" spans="1:6" ht="12.75" customHeight="1" x14ac:dyDescent="0.2">
      <c r="A235" s="63">
        <v>3621</v>
      </c>
      <c r="B235" s="65" t="s">
        <v>472</v>
      </c>
      <c r="C235" s="247" t="s">
        <v>473</v>
      </c>
      <c r="D235" s="194">
        <v>46787.46</v>
      </c>
      <c r="E235" s="194">
        <v>0</v>
      </c>
      <c r="F235" s="45">
        <f t="shared" si="44"/>
        <v>0</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243107.24000000002</v>
      </c>
      <c r="E237" s="60">
        <f t="shared" si="47"/>
        <v>435346.62</v>
      </c>
      <c r="F237" s="45">
        <f t="shared" si="44"/>
        <v>179.07595841242735</v>
      </c>
    </row>
    <row r="238" spans="1:6" ht="12" x14ac:dyDescent="0.2">
      <c r="A238" s="63">
        <v>3631</v>
      </c>
      <c r="B238" s="65" t="s">
        <v>478</v>
      </c>
      <c r="C238" s="247" t="s">
        <v>479</v>
      </c>
      <c r="D238" s="194">
        <v>8139.35</v>
      </c>
      <c r="E238" s="194">
        <v>5139.3500000000004</v>
      </c>
      <c r="F238" s="45">
        <f t="shared" si="44"/>
        <v>63.142019940167216</v>
      </c>
    </row>
    <row r="239" spans="1:6" ht="12" x14ac:dyDescent="0.2">
      <c r="A239" s="63">
        <v>3632</v>
      </c>
      <c r="B239" s="65" t="s">
        <v>480</v>
      </c>
      <c r="C239" s="247" t="s">
        <v>481</v>
      </c>
      <c r="D239" s="194">
        <v>234967.89</v>
      </c>
      <c r="E239" s="194">
        <v>430207.27</v>
      </c>
      <c r="F239" s="45">
        <f t="shared" si="44"/>
        <v>183.09194077539701</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1409493.17</v>
      </c>
      <c r="E246" s="60">
        <f t="shared" si="48"/>
        <v>327806.48</v>
      </c>
      <c r="F246" s="45">
        <f t="shared" ref="F246:F249" si="49">IF(D246&lt;&gt;0,IF(E246/D246&gt;=100,"&gt;&gt;100",E246/D246*100),"-")</f>
        <v>23.25704636085608</v>
      </c>
    </row>
    <row r="247" spans="1:6" ht="12.75" customHeight="1" x14ac:dyDescent="0.2">
      <c r="A247" s="63" t="s">
        <v>493</v>
      </c>
      <c r="B247" s="64" t="s">
        <v>494</v>
      </c>
      <c r="C247" s="247" t="s">
        <v>493</v>
      </c>
      <c r="D247" s="194">
        <v>193614.97</v>
      </c>
      <c r="E247" s="194">
        <v>294726.48</v>
      </c>
      <c r="F247" s="45">
        <f t="shared" si="49"/>
        <v>152.22298151842287</v>
      </c>
    </row>
    <row r="248" spans="1:6" ht="12.75" customHeight="1" x14ac:dyDescent="0.2">
      <c r="A248" s="63" t="s">
        <v>495</v>
      </c>
      <c r="B248" s="64" t="s">
        <v>496</v>
      </c>
      <c r="C248" s="247" t="s">
        <v>495</v>
      </c>
      <c r="D248" s="194">
        <v>1215878.2</v>
      </c>
      <c r="E248" s="194">
        <v>33080</v>
      </c>
      <c r="F248" s="45">
        <f t="shared" si="49"/>
        <v>2.7206672510453762</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41350.21</v>
      </c>
      <c r="E254" s="60">
        <f t="shared" si="52"/>
        <v>0</v>
      </c>
      <c r="F254" s="45">
        <f t="shared" ref="F254:F261" si="53">IF(D254&lt;&gt;0,IF(E254/D254&gt;=100,"&gt;&gt;100",E254/D254*100),"-")</f>
        <v>0</v>
      </c>
    </row>
    <row r="255" spans="1:6" ht="12.75" customHeight="1" x14ac:dyDescent="0.2">
      <c r="A255" s="63" t="s">
        <v>509</v>
      </c>
      <c r="B255" s="64" t="s">
        <v>154</v>
      </c>
      <c r="C255" s="247" t="s">
        <v>509</v>
      </c>
      <c r="D255" s="194">
        <v>41350.21</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5461669.2599999998</v>
      </c>
      <c r="E262" s="60">
        <f t="shared" si="55"/>
        <v>5773526.5899999999</v>
      </c>
      <c r="F262" s="45">
        <f t="shared" ref="F262:F268" si="56">IF(D262&lt;&gt;0,IF(E262/D262&gt;=100,"&gt;&gt;100",E262/D262*100),"-")</f>
        <v>105.70992704160926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5461669.2599999998</v>
      </c>
      <c r="E269" s="60">
        <f t="shared" si="58"/>
        <v>5773526.5899999999</v>
      </c>
      <c r="F269" s="45">
        <f t="shared" ref="F269:F272" si="59">IF(D269&lt;&gt;0,IF(E269/D269&gt;=100,"&gt;&gt;100",E269/D269*100),"-")</f>
        <v>105.70992704160926</v>
      </c>
    </row>
    <row r="270" spans="1:6" ht="12.75" customHeight="1" x14ac:dyDescent="0.2">
      <c r="A270" s="63">
        <v>3721</v>
      </c>
      <c r="B270" s="65" t="s">
        <v>533</v>
      </c>
      <c r="C270" s="247" t="s">
        <v>534</v>
      </c>
      <c r="D270" s="194">
        <v>498844.48</v>
      </c>
      <c r="E270" s="194">
        <v>756301.63</v>
      </c>
      <c r="F270" s="45">
        <f t="shared" si="59"/>
        <v>151.61070440230191</v>
      </c>
    </row>
    <row r="271" spans="1:6" ht="12.75" customHeight="1" x14ac:dyDescent="0.2">
      <c r="A271" s="63">
        <v>3722</v>
      </c>
      <c r="B271" s="65" t="s">
        <v>535</v>
      </c>
      <c r="C271" s="247" t="s">
        <v>536</v>
      </c>
      <c r="D271" s="194">
        <v>4962824.78</v>
      </c>
      <c r="E271" s="194">
        <v>5017224.96</v>
      </c>
      <c r="F271" s="45">
        <f t="shared" si="59"/>
        <v>101.09615354987407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2063583.7800000003</v>
      </c>
      <c r="E273" s="60">
        <f t="shared" si="60"/>
        <v>2661183.5800000005</v>
      </c>
      <c r="F273" s="45">
        <f t="shared" ref="F273:F277" si="61">IF(D273&lt;&gt;0,IF(E273/D273&gt;=100,"&gt;&gt;100",E273/D273*100),"-")</f>
        <v>128.95931853079406</v>
      </c>
    </row>
    <row r="274" spans="1:6" ht="12.75" customHeight="1" x14ac:dyDescent="0.2">
      <c r="A274" s="63">
        <v>381</v>
      </c>
      <c r="B274" s="64" t="s">
        <v>541</v>
      </c>
      <c r="C274" s="247" t="s">
        <v>542</v>
      </c>
      <c r="D274" s="60">
        <f t="shared" ref="D274:E274" si="62">SUM(D275:D277)</f>
        <v>1741820.6800000002</v>
      </c>
      <c r="E274" s="60">
        <f t="shared" si="62"/>
        <v>2081482.86</v>
      </c>
      <c r="F274" s="45">
        <f t="shared" si="61"/>
        <v>119.50041034074759</v>
      </c>
    </row>
    <row r="275" spans="1:6" ht="12.75" customHeight="1" x14ac:dyDescent="0.2">
      <c r="A275" s="63">
        <v>3811</v>
      </c>
      <c r="B275" s="64" t="s">
        <v>543</v>
      </c>
      <c r="C275" s="247" t="s">
        <v>544</v>
      </c>
      <c r="D275" s="194">
        <v>1651606.36</v>
      </c>
      <c r="E275" s="194">
        <v>2059926.87</v>
      </c>
      <c r="F275" s="45">
        <f t="shared" si="61"/>
        <v>124.72262882300839</v>
      </c>
    </row>
    <row r="276" spans="1:6" ht="12.75" customHeight="1" x14ac:dyDescent="0.2">
      <c r="A276" s="63">
        <v>3812</v>
      </c>
      <c r="B276" s="64" t="s">
        <v>545</v>
      </c>
      <c r="C276" s="247" t="s">
        <v>546</v>
      </c>
      <c r="D276" s="194">
        <v>22971.71</v>
      </c>
      <c r="E276" s="194">
        <v>19821.61</v>
      </c>
      <c r="F276" s="45">
        <f t="shared" si="61"/>
        <v>86.287046110193813</v>
      </c>
    </row>
    <row r="277" spans="1:6" ht="12.75" customHeight="1" x14ac:dyDescent="0.2">
      <c r="A277" s="63" t="s">
        <v>547</v>
      </c>
      <c r="B277" s="64" t="s">
        <v>548</v>
      </c>
      <c r="C277" s="247" t="s">
        <v>547</v>
      </c>
      <c r="D277" s="194">
        <v>67242.61</v>
      </c>
      <c r="E277" s="194">
        <v>1734.38</v>
      </c>
      <c r="F277" s="45">
        <f t="shared" si="61"/>
        <v>2.5792871514059312</v>
      </c>
    </row>
    <row r="278" spans="1:6" ht="12.75" customHeight="1" x14ac:dyDescent="0.2">
      <c r="A278" s="63">
        <v>382</v>
      </c>
      <c r="B278" s="65" t="s">
        <v>549</v>
      </c>
      <c r="C278" s="247" t="s">
        <v>550</v>
      </c>
      <c r="D278" s="60">
        <f t="shared" ref="D278:E278" si="63">SUM(D279:D282)</f>
        <v>320000</v>
      </c>
      <c r="E278" s="60">
        <f t="shared" si="63"/>
        <v>280500</v>
      </c>
      <c r="F278" s="45">
        <f t="shared" ref="F278:F282" si="64">IF(D278&lt;&gt;0,IF(E278/D278&gt;=100,"&gt;&gt;100",E278/D278*100),"-")</f>
        <v>87.65625</v>
      </c>
    </row>
    <row r="279" spans="1:6" ht="12.75" customHeight="1" x14ac:dyDescent="0.2">
      <c r="A279" s="63">
        <v>3821</v>
      </c>
      <c r="B279" s="64" t="s">
        <v>551</v>
      </c>
      <c r="C279" s="247" t="s">
        <v>552</v>
      </c>
      <c r="D279" s="194">
        <v>320000</v>
      </c>
      <c r="E279" s="194">
        <v>280500</v>
      </c>
      <c r="F279" s="45">
        <f t="shared" si="64"/>
        <v>87.65625</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1763.1</v>
      </c>
      <c r="E283" s="60">
        <f t="shared" si="65"/>
        <v>1234.6799999999998</v>
      </c>
      <c r="F283" s="45">
        <f t="shared" ref="F283:F294" si="66">IF(D283&lt;&gt;0,IF(E283/D283&gt;=100,"&gt;&gt;100",E283/D283*100),"-")</f>
        <v>70.028926322953879</v>
      </c>
    </row>
    <row r="284" spans="1:6" ht="12.75" customHeight="1" x14ac:dyDescent="0.2">
      <c r="A284" s="63">
        <v>3831</v>
      </c>
      <c r="B284" s="64" t="s">
        <v>561</v>
      </c>
      <c r="C284" s="247" t="s">
        <v>562</v>
      </c>
      <c r="D284" s="194">
        <v>1373.1</v>
      </c>
      <c r="E284" s="194">
        <v>784.68</v>
      </c>
      <c r="F284" s="45">
        <f t="shared" si="66"/>
        <v>57.146602578107931</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390</v>
      </c>
      <c r="E288" s="194">
        <v>450</v>
      </c>
      <c r="F288" s="45">
        <f t="shared" si="66"/>
        <v>115.38461538461537</v>
      </c>
    </row>
    <row r="289" spans="1:6" ht="12.75" customHeight="1" x14ac:dyDescent="0.2">
      <c r="A289" s="63">
        <v>386</v>
      </c>
      <c r="B289" s="65" t="s">
        <v>570</v>
      </c>
      <c r="C289" s="247" t="s">
        <v>571</v>
      </c>
      <c r="D289" s="60">
        <f t="shared" ref="D289:E289" si="67">SUM(D290:D294)</f>
        <v>0</v>
      </c>
      <c r="E289" s="60">
        <f t="shared" si="67"/>
        <v>297966.03999999998</v>
      </c>
      <c r="F289" s="45" t="str">
        <f t="shared" si="66"/>
        <v>-</v>
      </c>
    </row>
    <row r="290" spans="1:6" ht="24" x14ac:dyDescent="0.2">
      <c r="A290" s="63">
        <v>3861</v>
      </c>
      <c r="B290" s="64" t="s">
        <v>572</v>
      </c>
      <c r="C290" s="247" t="s">
        <v>573</v>
      </c>
      <c r="D290" s="194">
        <v>0</v>
      </c>
      <c r="E290" s="194">
        <v>297966.03999999998</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5150.1000000000004</v>
      </c>
      <c r="E295" s="194">
        <v>10832.87</v>
      </c>
      <c r="F295" s="45">
        <f t="shared" ref="F295:F306" si="68">IF(D295&lt;&gt;0,IF(E295/D295&gt;=100,"&gt;&gt;100",E295/D295*100),"-")</f>
        <v>210.34290596299101</v>
      </c>
    </row>
    <row r="296" spans="1:6" ht="12.75" customHeight="1" x14ac:dyDescent="0.2">
      <c r="A296" s="63" t="s">
        <v>582</v>
      </c>
      <c r="B296" s="64" t="s">
        <v>585</v>
      </c>
      <c r="C296" s="247" t="s">
        <v>586</v>
      </c>
      <c r="D296" s="194">
        <v>5150.1000000000004</v>
      </c>
      <c r="E296" s="194">
        <v>10832.87</v>
      </c>
      <c r="F296" s="45">
        <f t="shared" si="68"/>
        <v>210.34290596299101</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169822683.32999998</v>
      </c>
      <c r="E299" s="60">
        <f>E152-E297+E298</f>
        <v>191366768.92000005</v>
      </c>
      <c r="F299" s="45">
        <f t="shared" si="68"/>
        <v>112.68622375265119</v>
      </c>
    </row>
    <row r="300" spans="1:6" ht="12.75" customHeight="1" x14ac:dyDescent="0.2">
      <c r="A300" s="63" t="s">
        <v>582</v>
      </c>
      <c r="B300" s="64" t="s">
        <v>593</v>
      </c>
      <c r="C300" s="247" t="s">
        <v>594</v>
      </c>
      <c r="D300" s="60">
        <f>IF(D6&gt;=D299,D6-D299,0)</f>
        <v>22454622.070000023</v>
      </c>
      <c r="E300" s="60">
        <f>IF(E6&gt;=E299,E6-E299,0)</f>
        <v>19627087.399999976</v>
      </c>
      <c r="F300" s="45">
        <f t="shared" si="68"/>
        <v>87.40778330098145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17290186.34</v>
      </c>
      <c r="E302" s="194">
        <v>22489625.489999998</v>
      </c>
      <c r="F302" s="45">
        <f t="shared" si="68"/>
        <v>130.07162009568023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5186241.6399999997</v>
      </c>
      <c r="E304" s="194">
        <v>18830679.329999998</v>
      </c>
      <c r="F304" s="45">
        <f t="shared" si="68"/>
        <v>363.08912382262235</v>
      </c>
    </row>
    <row r="305" spans="1:6" ht="12" x14ac:dyDescent="0.2">
      <c r="A305" s="63">
        <v>9661</v>
      </c>
      <c r="B305" s="220" t="s">
        <v>603</v>
      </c>
      <c r="C305" s="247" t="s">
        <v>604</v>
      </c>
      <c r="D305" s="194">
        <v>1406024.53</v>
      </c>
      <c r="E305" s="194">
        <v>1903610.22</v>
      </c>
      <c r="F305" s="45">
        <f t="shared" si="68"/>
        <v>135.38954544413247</v>
      </c>
    </row>
    <row r="306" spans="1:6" ht="12.75" customHeight="1" x14ac:dyDescent="0.2">
      <c r="A306" s="249" t="s">
        <v>605</v>
      </c>
      <c r="B306" s="184" t="s">
        <v>606</v>
      </c>
      <c r="C306" s="250" t="s">
        <v>605</v>
      </c>
      <c r="D306" s="196">
        <v>3890044.42</v>
      </c>
      <c r="E306" s="196">
        <v>4578313.25</v>
      </c>
      <c r="F306" s="61">
        <f t="shared" si="68"/>
        <v>117.69308408051546</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85042.859999999986</v>
      </c>
      <c r="E308" s="60">
        <f t="shared" si="71"/>
        <v>146502.83000000002</v>
      </c>
      <c r="F308" s="45">
        <f t="shared" ref="F308:F428" si="72">IF(D308&lt;&gt;0,IF(E308/D308&gt;=100,"&gt;&gt;100",E308/D308*100),"-")</f>
        <v>172.26940627349558</v>
      </c>
    </row>
    <row r="309" spans="1:6" ht="12.75" customHeight="1" x14ac:dyDescent="0.2">
      <c r="A309" s="63">
        <v>71</v>
      </c>
      <c r="B309" s="64" t="s">
        <v>610</v>
      </c>
      <c r="C309" s="247" t="s">
        <v>611</v>
      </c>
      <c r="D309" s="60">
        <f t="shared" ref="D309:E309" si="73">D310+D314</f>
        <v>9030.76</v>
      </c>
      <c r="E309" s="60">
        <f t="shared" si="73"/>
        <v>53561.66</v>
      </c>
      <c r="F309" s="45">
        <f t="shared" si="72"/>
        <v>593.10246313710036</v>
      </c>
    </row>
    <row r="310" spans="1:6" ht="24" x14ac:dyDescent="0.2">
      <c r="A310" s="63">
        <v>711</v>
      </c>
      <c r="B310" s="64" t="s">
        <v>612</v>
      </c>
      <c r="C310" s="247" t="s">
        <v>613</v>
      </c>
      <c r="D310" s="60">
        <f t="shared" ref="D310:E310" si="74">SUM(D311:D313)</f>
        <v>9030.76</v>
      </c>
      <c r="E310" s="60">
        <f t="shared" si="74"/>
        <v>53561.66</v>
      </c>
      <c r="F310" s="45">
        <f t="shared" si="72"/>
        <v>593.10246313710036</v>
      </c>
    </row>
    <row r="311" spans="1:6" ht="12.75" customHeight="1" x14ac:dyDescent="0.2">
      <c r="A311" s="63">
        <v>7111</v>
      </c>
      <c r="B311" s="64" t="s">
        <v>614</v>
      </c>
      <c r="C311" s="247" t="s">
        <v>615</v>
      </c>
      <c r="D311" s="194">
        <v>9030.76</v>
      </c>
      <c r="E311" s="194">
        <v>53561.66</v>
      </c>
      <c r="F311" s="45">
        <f t="shared" si="72"/>
        <v>593.10246313710036</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76012.099999999991</v>
      </c>
      <c r="E321" s="60">
        <f t="shared" si="76"/>
        <v>92941.17</v>
      </c>
      <c r="F321" s="45">
        <f t="shared" si="72"/>
        <v>122.27154624066432</v>
      </c>
    </row>
    <row r="322" spans="1:6" ht="12.75" customHeight="1" x14ac:dyDescent="0.2">
      <c r="A322" s="63">
        <v>721</v>
      </c>
      <c r="B322" s="64" t="s">
        <v>636</v>
      </c>
      <c r="C322" s="247" t="s">
        <v>637</v>
      </c>
      <c r="D322" s="60">
        <f t="shared" ref="D322:E322" si="77">SUM(D323:D326)</f>
        <v>4146.07</v>
      </c>
      <c r="E322" s="60">
        <f t="shared" si="77"/>
        <v>65565.98</v>
      </c>
      <c r="F322" s="45">
        <f t="shared" si="72"/>
        <v>1581.4006999399433</v>
      </c>
    </row>
    <row r="323" spans="1:6" ht="12.75" customHeight="1" x14ac:dyDescent="0.2">
      <c r="A323" s="63">
        <v>7211</v>
      </c>
      <c r="B323" s="64" t="s">
        <v>638</v>
      </c>
      <c r="C323" s="247" t="s">
        <v>639</v>
      </c>
      <c r="D323" s="194">
        <v>4146.07</v>
      </c>
      <c r="E323" s="194">
        <v>65565.98</v>
      </c>
      <c r="F323" s="45">
        <f t="shared" si="72"/>
        <v>1581.4006999399433</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3332.33</v>
      </c>
      <c r="E327" s="60">
        <f t="shared" si="78"/>
        <v>22247.200000000001</v>
      </c>
      <c r="F327" s="45">
        <f t="shared" si="72"/>
        <v>667.61695270276357</v>
      </c>
    </row>
    <row r="328" spans="1:6" ht="12.75" customHeight="1" x14ac:dyDescent="0.2">
      <c r="A328" s="63">
        <v>7221</v>
      </c>
      <c r="B328" s="64" t="s">
        <v>648</v>
      </c>
      <c r="C328" s="247" t="s">
        <v>649</v>
      </c>
      <c r="D328" s="194">
        <v>600</v>
      </c>
      <c r="E328" s="194">
        <v>0</v>
      </c>
      <c r="F328" s="45">
        <f t="shared" si="72"/>
        <v>0</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10000</v>
      </c>
      <c r="F330" s="45" t="str">
        <f t="shared" si="72"/>
        <v>-</v>
      </c>
    </row>
    <row r="331" spans="1:6" ht="12.75" customHeight="1" x14ac:dyDescent="0.2">
      <c r="A331" s="63">
        <v>7224</v>
      </c>
      <c r="B331" s="64" t="s">
        <v>654</v>
      </c>
      <c r="C331" s="247" t="s">
        <v>655</v>
      </c>
      <c r="D331" s="194">
        <v>0</v>
      </c>
      <c r="E331" s="194">
        <v>4000</v>
      </c>
      <c r="F331" s="45" t="str">
        <f t="shared" si="72"/>
        <v>-</v>
      </c>
    </row>
    <row r="332" spans="1:6" ht="12.75" customHeight="1" x14ac:dyDescent="0.2">
      <c r="A332" s="70">
        <v>7225</v>
      </c>
      <c r="B332" s="65" t="s">
        <v>656</v>
      </c>
      <c r="C332" s="278" t="s">
        <v>657</v>
      </c>
      <c r="D332" s="192">
        <v>250</v>
      </c>
      <c r="E332" s="192">
        <v>0</v>
      </c>
      <c r="F332" s="45">
        <f t="shared" si="72"/>
        <v>0</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2482.33</v>
      </c>
      <c r="E334" s="194">
        <v>8247.2000000000007</v>
      </c>
      <c r="F334" s="45">
        <f t="shared" si="72"/>
        <v>332.23624578520992</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67064</v>
      </c>
      <c r="E336" s="60">
        <f t="shared" si="79"/>
        <v>4627.99</v>
      </c>
      <c r="F336" s="45">
        <f t="shared" si="72"/>
        <v>6.9008558988428961</v>
      </c>
    </row>
    <row r="337" spans="1:6" ht="12.75" customHeight="1" x14ac:dyDescent="0.2">
      <c r="A337" s="63">
        <v>7231</v>
      </c>
      <c r="B337" s="64" t="s">
        <v>666</v>
      </c>
      <c r="C337" s="247" t="s">
        <v>667</v>
      </c>
      <c r="D337" s="194">
        <v>67064</v>
      </c>
      <c r="E337" s="194">
        <v>4627.99</v>
      </c>
      <c r="F337" s="45">
        <f t="shared" si="72"/>
        <v>6.9008558988428961</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500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500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1469.7</v>
      </c>
      <c r="E346" s="60">
        <f t="shared" si="81"/>
        <v>0</v>
      </c>
      <c r="F346" s="45">
        <f t="shared" si="72"/>
        <v>0</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1469.7</v>
      </c>
      <c r="E348" s="194">
        <v>0</v>
      </c>
      <c r="F348" s="45">
        <f t="shared" si="72"/>
        <v>0</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14854316.960000003</v>
      </c>
      <c r="E360" s="60">
        <f t="shared" si="86"/>
        <v>38323416.019999996</v>
      </c>
      <c r="F360" s="45">
        <f t="shared" si="72"/>
        <v>257.99514123199367</v>
      </c>
    </row>
    <row r="361" spans="1:6" ht="12.75" customHeight="1" x14ac:dyDescent="0.2">
      <c r="A361" s="63">
        <v>41</v>
      </c>
      <c r="B361" s="64" t="s">
        <v>714</v>
      </c>
      <c r="C361" s="247" t="s">
        <v>715</v>
      </c>
      <c r="D361" s="60">
        <f t="shared" ref="D361:E361" si="87">D362+D366</f>
        <v>6084471.9000000004</v>
      </c>
      <c r="E361" s="60">
        <f t="shared" si="87"/>
        <v>4308676.9400000004</v>
      </c>
      <c r="F361" s="45">
        <f t="shared" si="72"/>
        <v>70.814312413867825</v>
      </c>
    </row>
    <row r="362" spans="1:6" ht="12.75" customHeight="1" x14ac:dyDescent="0.2">
      <c r="A362" s="63">
        <v>411</v>
      </c>
      <c r="B362" s="64" t="s">
        <v>716</v>
      </c>
      <c r="C362" s="247" t="s">
        <v>717</v>
      </c>
      <c r="D362" s="60">
        <f t="shared" ref="D362:E362" si="88">SUM(D363:D365)</f>
        <v>82547.19</v>
      </c>
      <c r="E362" s="60">
        <f t="shared" si="88"/>
        <v>13626.09</v>
      </c>
      <c r="F362" s="45">
        <f t="shared" si="72"/>
        <v>16.50703070570906</v>
      </c>
    </row>
    <row r="363" spans="1:6" ht="12.75" customHeight="1" x14ac:dyDescent="0.2">
      <c r="A363" s="63">
        <v>4111</v>
      </c>
      <c r="B363" s="64" t="s">
        <v>614</v>
      </c>
      <c r="C363" s="247" t="s">
        <v>718</v>
      </c>
      <c r="D363" s="194">
        <v>82547.19</v>
      </c>
      <c r="E363" s="194">
        <v>13626.09</v>
      </c>
      <c r="F363" s="45">
        <f t="shared" si="72"/>
        <v>16.50703070570906</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6001924.71</v>
      </c>
      <c r="E366" s="60">
        <f t="shared" si="89"/>
        <v>4295050.8500000006</v>
      </c>
      <c r="F366" s="45">
        <f t="shared" si="72"/>
        <v>71.561225065750619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18924.099999999999</v>
      </c>
      <c r="E369" s="194">
        <v>22399.57</v>
      </c>
      <c r="F369" s="45">
        <f t="shared" si="72"/>
        <v>118.3653119567113</v>
      </c>
    </row>
    <row r="370" spans="1:6" ht="12.75" customHeight="1" x14ac:dyDescent="0.2">
      <c r="A370" s="63">
        <v>4124</v>
      </c>
      <c r="B370" s="64" t="s">
        <v>628</v>
      </c>
      <c r="C370" s="247" t="s">
        <v>727</v>
      </c>
      <c r="D370" s="194">
        <v>5982706.9400000004</v>
      </c>
      <c r="E370" s="194">
        <v>4270651.28</v>
      </c>
      <c r="F370" s="45">
        <f t="shared" si="72"/>
        <v>71.383260501140313</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293.67</v>
      </c>
      <c r="E372" s="194">
        <v>2000</v>
      </c>
      <c r="F372" s="45">
        <f t="shared" si="72"/>
        <v>681.0365376102427</v>
      </c>
    </row>
    <row r="373" spans="1:6" ht="24" x14ac:dyDescent="0.2">
      <c r="A373" s="63">
        <v>42</v>
      </c>
      <c r="B373" s="183" t="s">
        <v>730</v>
      </c>
      <c r="C373" s="247" t="s">
        <v>731</v>
      </c>
      <c r="D373" s="60">
        <f t="shared" ref="D373:E373" si="90">D374+D379+D388+D393+D398+D401</f>
        <v>5815867.0000000009</v>
      </c>
      <c r="E373" s="60">
        <f t="shared" si="90"/>
        <v>7469406.2199999997</v>
      </c>
      <c r="F373" s="45">
        <f t="shared" si="72"/>
        <v>128.43151708936946</v>
      </c>
    </row>
    <row r="374" spans="1:6" ht="12.75" customHeight="1" x14ac:dyDescent="0.2">
      <c r="A374" s="63">
        <v>421</v>
      </c>
      <c r="B374" s="64" t="s">
        <v>732</v>
      </c>
      <c r="C374" s="247" t="s">
        <v>733</v>
      </c>
      <c r="D374" s="60">
        <f t="shared" ref="D374:E374" si="91">SUM(D375:D378)</f>
        <v>642092.49</v>
      </c>
      <c r="E374" s="60">
        <f t="shared" si="91"/>
        <v>2923063.72</v>
      </c>
      <c r="F374" s="45">
        <f t="shared" si="72"/>
        <v>455.24029100542822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393485.03</v>
      </c>
      <c r="E376" s="194">
        <v>2918763.72</v>
      </c>
      <c r="F376" s="45">
        <f t="shared" si="72"/>
        <v>741.7724938608211</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248607.46</v>
      </c>
      <c r="E378" s="194">
        <v>4300</v>
      </c>
      <c r="F378" s="45">
        <f t="shared" si="72"/>
        <v>1.7296343400153802</v>
      </c>
    </row>
    <row r="379" spans="1:6" ht="12.75" customHeight="1" x14ac:dyDescent="0.2">
      <c r="A379" s="63">
        <v>422</v>
      </c>
      <c r="B379" s="64" t="s">
        <v>738</v>
      </c>
      <c r="C379" s="247" t="s">
        <v>739</v>
      </c>
      <c r="D379" s="60">
        <f t="shared" ref="D379:E379" si="92">SUM(D380:D387)</f>
        <v>4419189.75</v>
      </c>
      <c r="E379" s="60">
        <f t="shared" si="92"/>
        <v>2772256.53</v>
      </c>
      <c r="F379" s="45">
        <f t="shared" si="72"/>
        <v>62.73223569999454</v>
      </c>
    </row>
    <row r="380" spans="1:6" ht="12.75" customHeight="1" x14ac:dyDescent="0.2">
      <c r="A380" s="63">
        <v>4221</v>
      </c>
      <c r="B380" s="64" t="s">
        <v>648</v>
      </c>
      <c r="C380" s="247" t="s">
        <v>740</v>
      </c>
      <c r="D380" s="194">
        <v>1815293.5</v>
      </c>
      <c r="E380" s="194">
        <v>1145326.68</v>
      </c>
      <c r="F380" s="45">
        <f t="shared" si="72"/>
        <v>63.093195673316735</v>
      </c>
    </row>
    <row r="381" spans="1:6" ht="12.75" customHeight="1" x14ac:dyDescent="0.2">
      <c r="A381" s="63">
        <v>4222</v>
      </c>
      <c r="B381" s="64" t="s">
        <v>741</v>
      </c>
      <c r="C381" s="247" t="s">
        <v>742</v>
      </c>
      <c r="D381" s="194">
        <v>127102.51</v>
      </c>
      <c r="E381" s="194">
        <v>55432.26</v>
      </c>
      <c r="F381" s="45">
        <f t="shared" si="72"/>
        <v>43.612246524478557</v>
      </c>
    </row>
    <row r="382" spans="1:6" ht="12.75" customHeight="1" x14ac:dyDescent="0.2">
      <c r="A382" s="63">
        <v>4223</v>
      </c>
      <c r="B382" s="64" t="s">
        <v>652</v>
      </c>
      <c r="C382" s="247" t="s">
        <v>743</v>
      </c>
      <c r="D382" s="194">
        <v>113231.19</v>
      </c>
      <c r="E382" s="194">
        <v>91698.8</v>
      </c>
      <c r="F382" s="45">
        <f t="shared" si="72"/>
        <v>80.983693627171107</v>
      </c>
    </row>
    <row r="383" spans="1:6" ht="12.75" customHeight="1" x14ac:dyDescent="0.2">
      <c r="A383" s="63">
        <v>4224</v>
      </c>
      <c r="B383" s="64" t="s">
        <v>654</v>
      </c>
      <c r="C383" s="247" t="s">
        <v>744</v>
      </c>
      <c r="D383" s="194">
        <v>1217015.46</v>
      </c>
      <c r="E383" s="194">
        <v>858819.64</v>
      </c>
      <c r="F383" s="45">
        <f t="shared" si="72"/>
        <v>70.567685311080609</v>
      </c>
    </row>
    <row r="384" spans="1:6" ht="12.75" customHeight="1" x14ac:dyDescent="0.2">
      <c r="A384" s="70">
        <v>4225</v>
      </c>
      <c r="B384" s="65" t="s">
        <v>656</v>
      </c>
      <c r="C384" s="278" t="s">
        <v>745</v>
      </c>
      <c r="D384" s="192">
        <v>3889.2</v>
      </c>
      <c r="E384" s="192">
        <v>6512.63</v>
      </c>
      <c r="F384" s="71">
        <f t="shared" si="72"/>
        <v>167.45423223284996</v>
      </c>
    </row>
    <row r="385" spans="1:6" ht="12.75" customHeight="1" x14ac:dyDescent="0.2">
      <c r="A385" s="63">
        <v>4226</v>
      </c>
      <c r="B385" s="64" t="s">
        <v>658</v>
      </c>
      <c r="C385" s="247" t="s">
        <v>746</v>
      </c>
      <c r="D385" s="194">
        <v>92730.44</v>
      </c>
      <c r="E385" s="194">
        <v>32715.21</v>
      </c>
      <c r="F385" s="45">
        <f t="shared" si="72"/>
        <v>35.279903772698582</v>
      </c>
    </row>
    <row r="386" spans="1:6" ht="12.75" customHeight="1" x14ac:dyDescent="0.2">
      <c r="A386" s="63">
        <v>4227</v>
      </c>
      <c r="B386" s="183" t="s">
        <v>660</v>
      </c>
      <c r="C386" s="247" t="s">
        <v>747</v>
      </c>
      <c r="D386" s="194">
        <v>1049927.45</v>
      </c>
      <c r="E386" s="194">
        <v>581751.31000000006</v>
      </c>
      <c r="F386" s="45">
        <f t="shared" si="72"/>
        <v>55.408715145032176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377732.73</v>
      </c>
      <c r="E388" s="60">
        <f t="shared" si="93"/>
        <v>1376456.21</v>
      </c>
      <c r="F388" s="45">
        <f t="shared" si="72"/>
        <v>364.39950808604806</v>
      </c>
    </row>
    <row r="389" spans="1:6" ht="12.75" customHeight="1" x14ac:dyDescent="0.2">
      <c r="A389" s="63">
        <v>4231</v>
      </c>
      <c r="B389" s="64" t="s">
        <v>666</v>
      </c>
      <c r="C389" s="247" t="s">
        <v>751</v>
      </c>
      <c r="D389" s="194">
        <v>377732.73</v>
      </c>
      <c r="E389" s="194">
        <v>1376456.21</v>
      </c>
      <c r="F389" s="45">
        <f t="shared" si="72"/>
        <v>364.39950808604806</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342694.40000000002</v>
      </c>
      <c r="E393" s="60">
        <f t="shared" si="94"/>
        <v>347556.93</v>
      </c>
      <c r="F393" s="45">
        <f t="shared" si="72"/>
        <v>101.41891142662382</v>
      </c>
    </row>
    <row r="394" spans="1:6" ht="12.75" customHeight="1" x14ac:dyDescent="0.2">
      <c r="A394" s="63">
        <v>4241</v>
      </c>
      <c r="B394" s="64" t="s">
        <v>757</v>
      </c>
      <c r="C394" s="247" t="s">
        <v>758</v>
      </c>
      <c r="D394" s="194">
        <v>307694.40000000002</v>
      </c>
      <c r="E394" s="194">
        <v>346464.07</v>
      </c>
      <c r="F394" s="45">
        <f t="shared" si="72"/>
        <v>112.60005706961192</v>
      </c>
    </row>
    <row r="395" spans="1:6" ht="12.75" customHeight="1" x14ac:dyDescent="0.2">
      <c r="A395" s="63">
        <v>4242</v>
      </c>
      <c r="B395" s="64" t="s">
        <v>678</v>
      </c>
      <c r="C395" s="247" t="s">
        <v>759</v>
      </c>
      <c r="D395" s="194">
        <v>35000</v>
      </c>
      <c r="E395" s="194">
        <v>1092.8599999999999</v>
      </c>
      <c r="F395" s="45">
        <f t="shared" si="72"/>
        <v>3.1224571428571424</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959</v>
      </c>
      <c r="E398" s="60">
        <f t="shared" si="95"/>
        <v>2466.98</v>
      </c>
      <c r="F398" s="45">
        <f t="shared" si="72"/>
        <v>257.24504692387904</v>
      </c>
    </row>
    <row r="399" spans="1:6" ht="12.75" customHeight="1" x14ac:dyDescent="0.2">
      <c r="A399" s="63">
        <v>4251</v>
      </c>
      <c r="B399" s="64" t="s">
        <v>764</v>
      </c>
      <c r="C399" s="247" t="s">
        <v>765</v>
      </c>
      <c r="D399" s="194">
        <v>959</v>
      </c>
      <c r="E399" s="194">
        <v>2466.98</v>
      </c>
      <c r="F399" s="45">
        <f t="shared" si="72"/>
        <v>257.24504692387904</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33198.629999999997</v>
      </c>
      <c r="E401" s="60">
        <f t="shared" si="96"/>
        <v>47605.85</v>
      </c>
      <c r="F401" s="45">
        <f t="shared" si="72"/>
        <v>143.39703174498467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33198.629999999997</v>
      </c>
      <c r="E403" s="194">
        <v>46905.85</v>
      </c>
      <c r="F403" s="45">
        <f t="shared" si="72"/>
        <v>141.28851100180941</v>
      </c>
    </row>
    <row r="404" spans="1:6" ht="12.75" customHeight="1" x14ac:dyDescent="0.2">
      <c r="A404" s="63">
        <v>4263</v>
      </c>
      <c r="B404" s="64" t="s">
        <v>696</v>
      </c>
      <c r="C404" s="247" t="s">
        <v>771</v>
      </c>
      <c r="D404" s="194">
        <v>0</v>
      </c>
      <c r="E404" s="194">
        <v>700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2953978.06</v>
      </c>
      <c r="E412" s="60">
        <f t="shared" si="100"/>
        <v>26545332.859999999</v>
      </c>
      <c r="F412" s="45">
        <f t="shared" si="72"/>
        <v>898.62999388695516</v>
      </c>
    </row>
    <row r="413" spans="1:6" ht="12.75" customHeight="1" x14ac:dyDescent="0.2">
      <c r="A413" s="63">
        <v>451</v>
      </c>
      <c r="B413" s="64" t="s">
        <v>785</v>
      </c>
      <c r="C413" s="247" t="s">
        <v>786</v>
      </c>
      <c r="D413" s="194">
        <v>2953978.06</v>
      </c>
      <c r="E413" s="194">
        <v>26525744.73</v>
      </c>
      <c r="F413" s="45">
        <f t="shared" si="72"/>
        <v>897.96688368091679</v>
      </c>
    </row>
    <row r="414" spans="1:6" ht="12.75" customHeight="1" x14ac:dyDescent="0.2">
      <c r="A414" s="63">
        <v>452</v>
      </c>
      <c r="B414" s="64" t="s">
        <v>787</v>
      </c>
      <c r="C414" s="247" t="s">
        <v>788</v>
      </c>
      <c r="D414" s="194">
        <v>0</v>
      </c>
      <c r="E414" s="194">
        <v>7147.5</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12440.63</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14769274.100000003</v>
      </c>
      <c r="E418" s="60">
        <f t="shared" si="102"/>
        <v>38176913.189999998</v>
      </c>
      <c r="F418" s="45">
        <f t="shared" si="72"/>
        <v>258.48875802230515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16620926.880000001</v>
      </c>
      <c r="E420" s="194">
        <v>14309995.789999999</v>
      </c>
      <c r="F420" s="45">
        <f t="shared" si="72"/>
        <v>86.096256203492771</v>
      </c>
    </row>
    <row r="421" spans="1:6" ht="12.75" customHeight="1" x14ac:dyDescent="0.2">
      <c r="A421" s="63">
        <v>97</v>
      </c>
      <c r="B421" s="220" t="s">
        <v>801</v>
      </c>
      <c r="C421" s="247" t="s">
        <v>802</v>
      </c>
      <c r="D421" s="194">
        <v>32803.050000000003</v>
      </c>
      <c r="E421" s="194">
        <v>23324.2</v>
      </c>
      <c r="F421" s="45">
        <f t="shared" si="72"/>
        <v>71.103754071648822</v>
      </c>
    </row>
    <row r="422" spans="1:6" ht="12.75" customHeight="1" x14ac:dyDescent="0.2">
      <c r="A422" s="63" t="s">
        <v>582</v>
      </c>
      <c r="B422" s="64" t="s">
        <v>803</v>
      </c>
      <c r="C422" s="247" t="s">
        <v>804</v>
      </c>
      <c r="D422" s="60">
        <f>D6+D308</f>
        <v>192362348.26000002</v>
      </c>
      <c r="E422" s="60">
        <f>E6+E308</f>
        <v>211140359.15000004</v>
      </c>
      <c r="F422" s="45">
        <f t="shared" si="72"/>
        <v>109.76179125481424</v>
      </c>
    </row>
    <row r="423" spans="1:6" ht="12.75" customHeight="1" x14ac:dyDescent="0.2">
      <c r="A423" s="63" t="s">
        <v>582</v>
      </c>
      <c r="B423" s="64" t="s">
        <v>805</v>
      </c>
      <c r="C423" s="247" t="s">
        <v>806</v>
      </c>
      <c r="D423" s="60">
        <f t="shared" ref="D423:E423" si="103">D299+D360</f>
        <v>184677000.28999999</v>
      </c>
      <c r="E423" s="60">
        <f t="shared" si="103"/>
        <v>229690184.94000006</v>
      </c>
      <c r="F423" s="45">
        <f t="shared" si="72"/>
        <v>124.37400682235224</v>
      </c>
    </row>
    <row r="424" spans="1:6" ht="12.75" customHeight="1" x14ac:dyDescent="0.2">
      <c r="A424" s="63" t="s">
        <v>582</v>
      </c>
      <c r="B424" s="64" t="s">
        <v>807</v>
      </c>
      <c r="C424" s="247" t="s">
        <v>808</v>
      </c>
      <c r="D424" s="60">
        <f t="shared" ref="D424:E424" si="104">IF(D422&gt;=D423,D422-D423,0)</f>
        <v>7685347.9700000286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18549825.790000021</v>
      </c>
      <c r="F425" s="45" t="str">
        <f t="shared" si="72"/>
        <v>-</v>
      </c>
    </row>
    <row r="426" spans="1:6" ht="12.75" customHeight="1" x14ac:dyDescent="0.2">
      <c r="A426" s="251" t="s">
        <v>811</v>
      </c>
      <c r="B426" s="183" t="s">
        <v>812</v>
      </c>
      <c r="C426" s="252" t="s">
        <v>813</v>
      </c>
      <c r="D426" s="60">
        <f t="shared" ref="D426:E426" si="106">IF(D302-D303+D419-D420&gt;=0,D302-D303+D419-D420,0)</f>
        <v>669259.45999999903</v>
      </c>
      <c r="E426" s="60">
        <f t="shared" si="106"/>
        <v>8179629.6999999993</v>
      </c>
      <c r="F426" s="45">
        <f t="shared" si="72"/>
        <v>1222.1911215121279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5219044.6899999995</v>
      </c>
      <c r="E428" s="81">
        <f t="shared" si="108"/>
        <v>18854003.529999997</v>
      </c>
      <c r="F428" s="61">
        <f t="shared" si="72"/>
        <v>361.25392001577205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1963421.25</v>
      </c>
      <c r="E430" s="60">
        <f>E431+E466+E479+E491+E522</f>
        <v>1497735.76</v>
      </c>
      <c r="F430" s="45">
        <f t="shared" ref="F430:F651" si="109">IF(D430&lt;&gt;0,IF(E430/D430&gt;=100,"&gt;&gt;100",E430/D430*100),"-")</f>
        <v>76.281936950616185</v>
      </c>
    </row>
    <row r="431" spans="1:6" ht="24" x14ac:dyDescent="0.2">
      <c r="A431" s="63">
        <v>81</v>
      </c>
      <c r="B431" s="182" t="s">
        <v>822</v>
      </c>
      <c r="C431" s="247" t="s">
        <v>823</v>
      </c>
      <c r="D431" s="60">
        <f t="shared" ref="D431:E431" si="110">D432+D437+D440+D444+D445+D452+D457+D465</f>
        <v>5081.7700000000004</v>
      </c>
      <c r="E431" s="60">
        <f t="shared" si="110"/>
        <v>490446.11</v>
      </c>
      <c r="F431" s="45">
        <f t="shared" si="109"/>
        <v>9651.0883019105531</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489773.66</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5081.7700000000004</v>
      </c>
      <c r="E452" s="60">
        <f t="shared" si="115"/>
        <v>672.45</v>
      </c>
      <c r="F452" s="45">
        <f t="shared" si="109"/>
        <v>13.232594155186087</v>
      </c>
    </row>
    <row r="453" spans="1:6" ht="12.75" customHeight="1" x14ac:dyDescent="0.2">
      <c r="A453" s="63">
        <v>8163</v>
      </c>
      <c r="B453" s="64" t="s">
        <v>866</v>
      </c>
      <c r="C453" s="247" t="s">
        <v>867</v>
      </c>
      <c r="D453" s="194">
        <v>5081.7700000000004</v>
      </c>
      <c r="E453" s="194">
        <v>672.45</v>
      </c>
      <c r="F453" s="45">
        <f t="shared" si="109"/>
        <v>13.232594155186087</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1958339.48</v>
      </c>
      <c r="E491" s="60">
        <f t="shared" si="126"/>
        <v>1007289.65</v>
      </c>
      <c r="F491" s="45">
        <f t="shared" si="109"/>
        <v>51.435905790961236</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1954897.39</v>
      </c>
      <c r="E502" s="60">
        <f t="shared" si="129"/>
        <v>1007289.65</v>
      </c>
      <c r="F502" s="45">
        <f t="shared" si="109"/>
        <v>51.526471678393314</v>
      </c>
    </row>
    <row r="503" spans="1:6" ht="12.75" customHeight="1" x14ac:dyDescent="0.2">
      <c r="A503" s="63">
        <v>8443</v>
      </c>
      <c r="B503" s="64" t="s">
        <v>966</v>
      </c>
      <c r="C503" s="247" t="s">
        <v>967</v>
      </c>
      <c r="D503" s="194">
        <v>1954897.39</v>
      </c>
      <c r="E503" s="194">
        <v>1007289.65</v>
      </c>
      <c r="F503" s="45">
        <f t="shared" si="109"/>
        <v>51.526471678393314</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3442.09</v>
      </c>
      <c r="E514" s="60">
        <f t="shared" si="131"/>
        <v>0</v>
      </c>
      <c r="F514" s="45">
        <f t="shared" si="109"/>
        <v>0</v>
      </c>
    </row>
    <row r="515" spans="1:6" ht="12.75" customHeight="1" x14ac:dyDescent="0.2">
      <c r="A515" s="63">
        <v>8471</v>
      </c>
      <c r="B515" s="64" t="s">
        <v>990</v>
      </c>
      <c r="C515" s="247" t="s">
        <v>991</v>
      </c>
      <c r="D515" s="194">
        <v>3442.09</v>
      </c>
      <c r="E515" s="194">
        <v>0</v>
      </c>
      <c r="F515" s="45">
        <f t="shared" si="109"/>
        <v>0</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5903829.5300000003</v>
      </c>
      <c r="E535" s="60">
        <f>E536+E571+E584+E597+E629</f>
        <v>2741809.56</v>
      </c>
      <c r="F535" s="45">
        <f t="shared" si="109"/>
        <v>46.441204747996842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660000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660000</v>
      </c>
      <c r="F589" s="45" t="str">
        <f t="shared" si="109"/>
        <v>-</v>
      </c>
    </row>
    <row r="590" spans="1:6" ht="12.75" customHeight="1" x14ac:dyDescent="0.2">
      <c r="A590" s="63">
        <v>5321</v>
      </c>
      <c r="B590" s="65" t="s">
        <v>1132</v>
      </c>
      <c r="C590" s="247" t="s">
        <v>1133</v>
      </c>
      <c r="D590" s="194">
        <v>0</v>
      </c>
      <c r="E590" s="194">
        <v>660000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5903829.5300000003</v>
      </c>
      <c r="E597" s="60">
        <f t="shared" si="152"/>
        <v>2081809.56</v>
      </c>
      <c r="F597" s="45">
        <f t="shared" si="109"/>
        <v>35.262020175572381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612610.36</v>
      </c>
      <c r="E603" s="60">
        <f t="shared" si="154"/>
        <v>612610.36</v>
      </c>
      <c r="F603" s="45">
        <f t="shared" si="109"/>
        <v>100</v>
      </c>
    </row>
    <row r="604" spans="1:6" ht="12.75" customHeight="1" x14ac:dyDescent="0.2">
      <c r="A604" s="63">
        <v>5422</v>
      </c>
      <c r="B604" s="64" t="s">
        <v>1158</v>
      </c>
      <c r="C604" s="247" t="s">
        <v>1159</v>
      </c>
      <c r="D604" s="194">
        <v>612610.36</v>
      </c>
      <c r="E604" s="194">
        <v>612610.36</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5291219.17</v>
      </c>
      <c r="E609" s="60">
        <f t="shared" si="156"/>
        <v>1469199.2</v>
      </c>
      <c r="F609" s="45">
        <f t="shared" si="109"/>
        <v>27.766742461359804</v>
      </c>
    </row>
    <row r="610" spans="1:6" ht="24" x14ac:dyDescent="0.2">
      <c r="A610" s="63">
        <v>5443</v>
      </c>
      <c r="B610" s="64" t="s">
        <v>1170</v>
      </c>
      <c r="C610" s="247" t="s">
        <v>1171</v>
      </c>
      <c r="D610" s="194">
        <v>5291219.17</v>
      </c>
      <c r="E610" s="194">
        <v>1469199.2</v>
      </c>
      <c r="F610" s="45">
        <f t="shared" si="109"/>
        <v>27.766742461359804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3940408.2800000003</v>
      </c>
      <c r="E640" s="60">
        <f>IF(E535-E430&gt;=0,E535-E430,0)</f>
        <v>1244073.8</v>
      </c>
      <c r="F640" s="45">
        <f t="shared" si="109"/>
        <v>31.572205507597808</v>
      </c>
    </row>
    <row r="641" spans="1:6" ht="12.75" customHeight="1" x14ac:dyDescent="0.2">
      <c r="A641" s="63">
        <v>92213</v>
      </c>
      <c r="B641" s="64" t="s">
        <v>1232</v>
      </c>
      <c r="C641" s="247" t="s">
        <v>1233</v>
      </c>
      <c r="D641" s="194">
        <v>1525945.57</v>
      </c>
      <c r="E641" s="194">
        <v>0</v>
      </c>
      <c r="F641" s="45">
        <f t="shared" si="109"/>
        <v>0</v>
      </c>
    </row>
    <row r="642" spans="1:6" ht="12.75" customHeight="1" x14ac:dyDescent="0.2">
      <c r="A642" s="63">
        <v>92223</v>
      </c>
      <c r="B642" s="64" t="s">
        <v>1234</v>
      </c>
      <c r="C642" s="247" t="s">
        <v>1235</v>
      </c>
      <c r="D642" s="194">
        <v>0</v>
      </c>
      <c r="E642" s="194">
        <v>1766963.42</v>
      </c>
      <c r="F642" s="45" t="str">
        <f t="shared" si="109"/>
        <v>-</v>
      </c>
    </row>
    <row r="643" spans="1:6" ht="12.75" customHeight="1" x14ac:dyDescent="0.2">
      <c r="A643" s="63" t="s">
        <v>582</v>
      </c>
      <c r="B643" s="64" t="s">
        <v>1236</v>
      </c>
      <c r="C643" s="247" t="s">
        <v>1237</v>
      </c>
      <c r="D643" s="60">
        <f>D422+D430</f>
        <v>194325769.51000002</v>
      </c>
      <c r="E643" s="60">
        <f>E422+E430</f>
        <v>212638094.91000003</v>
      </c>
      <c r="F643" s="45">
        <f t="shared" si="109"/>
        <v>109.42351878815417</v>
      </c>
    </row>
    <row r="644" spans="1:6" ht="12.75" customHeight="1" x14ac:dyDescent="0.2">
      <c r="A644" s="63" t="s">
        <v>582</v>
      </c>
      <c r="B644" s="64" t="s">
        <v>1238</v>
      </c>
      <c r="C644" s="247" t="s">
        <v>1239</v>
      </c>
      <c r="D644" s="60">
        <f>D423+D535</f>
        <v>190580829.81999999</v>
      </c>
      <c r="E644" s="60">
        <f>E423+E535</f>
        <v>232431994.50000006</v>
      </c>
      <c r="F644" s="45">
        <f t="shared" si="109"/>
        <v>121.95979769818805</v>
      </c>
    </row>
    <row r="645" spans="1:6" ht="12.75" customHeight="1" x14ac:dyDescent="0.2">
      <c r="A645" s="63" t="s">
        <v>582</v>
      </c>
      <c r="B645" s="64" t="s">
        <v>1240</v>
      </c>
      <c r="C645" s="247" t="s">
        <v>1241</v>
      </c>
      <c r="D645" s="60">
        <f t="shared" ref="D645:E645" si="163">IF(D643&gt;=D644,D643-D644,0)</f>
        <v>3744939.6900000274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19793899.590000033</v>
      </c>
      <c r="F646" s="45" t="str">
        <f t="shared" si="109"/>
        <v>-</v>
      </c>
    </row>
    <row r="647" spans="1:6" ht="24" x14ac:dyDescent="0.2">
      <c r="A647" s="251" t="s">
        <v>1244</v>
      </c>
      <c r="B647" s="64" t="s">
        <v>1245</v>
      </c>
      <c r="C647" s="252" t="s">
        <v>1244</v>
      </c>
      <c r="D647" s="60">
        <f>IF(D426-D427+D641-D642&gt;=0,D426-D427+D641-D642,0)</f>
        <v>2195205.0299999993</v>
      </c>
      <c r="E647" s="60">
        <f>IF(E426-E427+E641-E642&gt;=0,E426-E427+E641-E642,0)</f>
        <v>6412666.2799999993</v>
      </c>
      <c r="F647" s="45">
        <f t="shared" si="109"/>
        <v>292.12151905464617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5940144.7200000267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13381233.310000034</v>
      </c>
      <c r="F650" s="45" t="str">
        <f t="shared" si="109"/>
        <v>-</v>
      </c>
    </row>
    <row r="651" spans="1:6" ht="24" x14ac:dyDescent="0.2">
      <c r="A651" s="249" t="s">
        <v>1252</v>
      </c>
      <c r="B651" s="184" t="s">
        <v>1253</v>
      </c>
      <c r="C651" s="250" t="s">
        <v>1252</v>
      </c>
      <c r="D651" s="196">
        <v>6026502.3300000001</v>
      </c>
      <c r="E651" s="196">
        <v>85199.44</v>
      </c>
      <c r="F651" s="61">
        <f t="shared" si="109"/>
        <v>1.4137460725083633</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21075019.920000002</v>
      </c>
      <c r="E653" s="194">
        <v>27900074.870000001</v>
      </c>
      <c r="F653" s="45">
        <f t="shared" ref="F653:F740" si="167">IF(D653&lt;&gt;0,IF(E653/D653&gt;=100,"&gt;&gt;100",E653/D653*100),"-")</f>
        <v>132.3845717627203</v>
      </c>
    </row>
    <row r="654" spans="1:6" ht="12.75" customHeight="1" x14ac:dyDescent="0.2">
      <c r="A654" s="63" t="s">
        <v>1257</v>
      </c>
      <c r="B654" s="64" t="s">
        <v>1258</v>
      </c>
      <c r="C654" s="247" t="s">
        <v>1257</v>
      </c>
      <c r="D654" s="194">
        <v>158152685.06999999</v>
      </c>
      <c r="E654" s="194">
        <v>159730336.86000001</v>
      </c>
      <c r="F654" s="45">
        <f t="shared" si="167"/>
        <v>100.99754979771716</v>
      </c>
    </row>
    <row r="655" spans="1:6" ht="12.75" customHeight="1" x14ac:dyDescent="0.2">
      <c r="A655" s="63" t="s">
        <v>1259</v>
      </c>
      <c r="B655" s="64" t="s">
        <v>1260</v>
      </c>
      <c r="C655" s="247" t="s">
        <v>1259</v>
      </c>
      <c r="D655" s="194">
        <v>151250302.24000001</v>
      </c>
      <c r="E655" s="194">
        <v>164909314.52000001</v>
      </c>
      <c r="F655" s="45">
        <f t="shared" si="167"/>
        <v>109.03073387471731</v>
      </c>
    </row>
    <row r="656" spans="1:6" ht="24" x14ac:dyDescent="0.2">
      <c r="A656" s="63">
        <v>11</v>
      </c>
      <c r="B656" s="64" t="s">
        <v>1261</v>
      </c>
      <c r="C656" s="247" t="s">
        <v>1262</v>
      </c>
      <c r="D656" s="60">
        <f t="shared" ref="D656:E656" si="168">+D653+D654-D655</f>
        <v>27977402.75</v>
      </c>
      <c r="E656" s="60">
        <f t="shared" si="168"/>
        <v>22721097.210000008</v>
      </c>
      <c r="F656" s="45">
        <f t="shared" si="167"/>
        <v>81.212317715946696</v>
      </c>
    </row>
    <row r="657" spans="1:6" ht="24" x14ac:dyDescent="0.2">
      <c r="A657" s="63" t="s">
        <v>582</v>
      </c>
      <c r="B657" s="64" t="s">
        <v>1263</v>
      </c>
      <c r="C657" s="247" t="s">
        <v>1264</v>
      </c>
      <c r="D657" s="253">
        <v>167</v>
      </c>
      <c r="E657" s="253">
        <v>162</v>
      </c>
      <c r="F657" s="45">
        <f t="shared" si="167"/>
        <v>97.005988023952099</v>
      </c>
    </row>
    <row r="658" spans="1:6" ht="24" x14ac:dyDescent="0.2">
      <c r="A658" s="63" t="s">
        <v>582</v>
      </c>
      <c r="B658" s="64" t="s">
        <v>1265</v>
      </c>
      <c r="C658" s="247" t="s">
        <v>1266</v>
      </c>
      <c r="D658" s="253">
        <v>4401</v>
      </c>
      <c r="E658" s="253">
        <v>4525</v>
      </c>
      <c r="F658" s="45">
        <f t="shared" si="167"/>
        <v>102.8175414678482</v>
      </c>
    </row>
    <row r="659" spans="1:6" ht="12.75" customHeight="1" x14ac:dyDescent="0.2">
      <c r="A659" s="63" t="s">
        <v>582</v>
      </c>
      <c r="B659" s="64" t="s">
        <v>1267</v>
      </c>
      <c r="C659" s="247" t="s">
        <v>1268</v>
      </c>
      <c r="D659" s="253">
        <v>132</v>
      </c>
      <c r="E659" s="253">
        <v>128</v>
      </c>
      <c r="F659" s="45">
        <f t="shared" si="167"/>
        <v>96.969696969696969</v>
      </c>
    </row>
    <row r="660" spans="1:6" ht="12.75" customHeight="1" x14ac:dyDescent="0.2">
      <c r="A660" s="63" t="s">
        <v>582</v>
      </c>
      <c r="B660" s="64" t="s">
        <v>1269</v>
      </c>
      <c r="C660" s="247" t="s">
        <v>1270</v>
      </c>
      <c r="D660" s="253">
        <v>3902</v>
      </c>
      <c r="E660" s="253">
        <v>4035</v>
      </c>
      <c r="F660" s="45">
        <f t="shared" si="167"/>
        <v>103.40850845720144</v>
      </c>
    </row>
    <row r="661" spans="1:6" ht="24" x14ac:dyDescent="0.2">
      <c r="A661" s="63" t="s">
        <v>1271</v>
      </c>
      <c r="B661" s="64" t="s">
        <v>1272</v>
      </c>
      <c r="C661" s="247" t="s">
        <v>1273</v>
      </c>
      <c r="D661" s="194">
        <v>5682807.04</v>
      </c>
      <c r="E661" s="194">
        <v>6157471.0899999999</v>
      </c>
      <c r="F661" s="45">
        <f t="shared" si="167"/>
        <v>108.35263359566754</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42166.91</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1605699</v>
      </c>
      <c r="E665" s="192">
        <v>1742164.16</v>
      </c>
      <c r="F665" s="71">
        <f t="shared" si="167"/>
        <v>108.49880083378018</v>
      </c>
    </row>
    <row r="666" spans="1:6" ht="12.75" customHeight="1" x14ac:dyDescent="0.2">
      <c r="A666" s="70" t="s">
        <v>1282</v>
      </c>
      <c r="B666" s="65" t="s">
        <v>1283</v>
      </c>
      <c r="C666" s="277" t="s">
        <v>1282</v>
      </c>
      <c r="D666" s="192">
        <v>28.54</v>
      </c>
      <c r="E666" s="192">
        <v>1335.79</v>
      </c>
      <c r="F666" s="71">
        <f t="shared" si="167"/>
        <v>4680.4134548002803</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5601737.6399999997</v>
      </c>
      <c r="E669" s="194">
        <v>6236885.5700000003</v>
      </c>
      <c r="F669" s="45">
        <f t="shared" si="167"/>
        <v>111.33840909407533</v>
      </c>
    </row>
    <row r="670" spans="1:6" ht="12.75" customHeight="1" x14ac:dyDescent="0.2">
      <c r="A670" s="63">
        <v>63312</v>
      </c>
      <c r="B670" s="64" t="s">
        <v>1290</v>
      </c>
      <c r="C670" s="247" t="s">
        <v>1291</v>
      </c>
      <c r="D670" s="194">
        <v>3653.1</v>
      </c>
      <c r="E670" s="194">
        <v>0</v>
      </c>
      <c r="F670" s="45">
        <f t="shared" si="167"/>
        <v>0</v>
      </c>
    </row>
    <row r="671" spans="1:6" ht="12.75" customHeight="1" x14ac:dyDescent="0.2">
      <c r="A671" s="63">
        <v>63313</v>
      </c>
      <c r="B671" s="64" t="s">
        <v>1292</v>
      </c>
      <c r="C671" s="247" t="s">
        <v>1293</v>
      </c>
      <c r="D671" s="194">
        <v>13680.78</v>
      </c>
      <c r="E671" s="194">
        <v>742.35</v>
      </c>
      <c r="F671" s="45">
        <f t="shared" si="167"/>
        <v>5.42622569765759</v>
      </c>
    </row>
    <row r="672" spans="1:6" ht="12.75" customHeight="1" x14ac:dyDescent="0.2">
      <c r="A672" s="63">
        <v>63314</v>
      </c>
      <c r="B672" s="64" t="s">
        <v>1294</v>
      </c>
      <c r="C672" s="247" t="s">
        <v>1295</v>
      </c>
      <c r="D672" s="194">
        <v>0</v>
      </c>
      <c r="E672" s="194">
        <v>746.76</v>
      </c>
      <c r="F672" s="45" t="str">
        <f t="shared" si="167"/>
        <v>-</v>
      </c>
    </row>
    <row r="673" spans="1:6" ht="12.75" customHeight="1" x14ac:dyDescent="0.2">
      <c r="A673" s="63">
        <v>63321</v>
      </c>
      <c r="B673" s="64" t="s">
        <v>1296</v>
      </c>
      <c r="C673" s="247" t="s">
        <v>1297</v>
      </c>
      <c r="D673" s="194">
        <v>3921783.84</v>
      </c>
      <c r="E673" s="194">
        <v>5464914.9400000004</v>
      </c>
      <c r="F673" s="45">
        <f t="shared" si="167"/>
        <v>139.34768368059778</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215089.98</v>
      </c>
      <c r="E675" s="194">
        <v>266375.53999999998</v>
      </c>
      <c r="F675" s="45">
        <f t="shared" si="167"/>
        <v>123.84376994223531</v>
      </c>
    </row>
    <row r="676" spans="1:6" ht="12.75" customHeight="1" x14ac:dyDescent="0.2">
      <c r="A676" s="63">
        <v>63324</v>
      </c>
      <c r="B676" s="64" t="s">
        <v>1302</v>
      </c>
      <c r="C676" s="247" t="s">
        <v>1303</v>
      </c>
      <c r="D676" s="194">
        <v>324117.02</v>
      </c>
      <c r="E676" s="194">
        <v>363903.43</v>
      </c>
      <c r="F676" s="45">
        <f t="shared" si="167"/>
        <v>112.27532265969865</v>
      </c>
    </row>
    <row r="677" spans="1:6" ht="12.75" customHeight="1" x14ac:dyDescent="0.2">
      <c r="A677" s="70">
        <v>63414</v>
      </c>
      <c r="B677" s="65" t="s">
        <v>1304</v>
      </c>
      <c r="C677" s="278" t="s">
        <v>1305</v>
      </c>
      <c r="D677" s="192">
        <v>548548.56000000006</v>
      </c>
      <c r="E677" s="192">
        <v>576113.64</v>
      </c>
      <c r="F677" s="71">
        <f t="shared" si="167"/>
        <v>105.02509385860021</v>
      </c>
    </row>
    <row r="678" spans="1:6" ht="12.75" customHeight="1" x14ac:dyDescent="0.2">
      <c r="A678" s="70">
        <v>63415</v>
      </c>
      <c r="B678" s="65" t="s">
        <v>1306</v>
      </c>
      <c r="C678" s="278" t="s">
        <v>1307</v>
      </c>
      <c r="D678" s="192">
        <v>196453.36</v>
      </c>
      <c r="E678" s="192">
        <v>61997.52</v>
      </c>
      <c r="F678" s="71">
        <f t="shared" si="167"/>
        <v>31.558391263962093</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1390</v>
      </c>
      <c r="E680" s="192">
        <v>0</v>
      </c>
      <c r="F680" s="71">
        <f t="shared" si="167"/>
        <v>0</v>
      </c>
    </row>
    <row r="681" spans="1:6" ht="12.75" customHeight="1" x14ac:dyDescent="0.2">
      <c r="A681" s="70">
        <v>63425</v>
      </c>
      <c r="B681" s="65" t="s">
        <v>1312</v>
      </c>
      <c r="C681" s="278" t="s">
        <v>1313</v>
      </c>
      <c r="D681" s="192">
        <v>37491.589999999997</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78398291.019999996</v>
      </c>
      <c r="E683" s="192">
        <v>85174371.150000006</v>
      </c>
      <c r="F683" s="71">
        <f t="shared" si="167"/>
        <v>108.64314775467668</v>
      </c>
    </row>
    <row r="684" spans="1:6" ht="24" x14ac:dyDescent="0.2">
      <c r="A684" s="70">
        <v>63613</v>
      </c>
      <c r="B684" s="182" t="s">
        <v>1318</v>
      </c>
      <c r="C684" s="278" t="s">
        <v>1319</v>
      </c>
      <c r="D684" s="192">
        <v>2012062.5</v>
      </c>
      <c r="E684" s="192">
        <v>1903157.26</v>
      </c>
      <c r="F684" s="71">
        <f t="shared" si="167"/>
        <v>94.587382847202804</v>
      </c>
    </row>
    <row r="685" spans="1:6" ht="24" x14ac:dyDescent="0.2">
      <c r="A685" s="63">
        <v>63622</v>
      </c>
      <c r="B685" s="244" t="s">
        <v>1320</v>
      </c>
      <c r="C685" s="247" t="s">
        <v>1321</v>
      </c>
      <c r="D685" s="194">
        <v>697839.56</v>
      </c>
      <c r="E685" s="194">
        <v>597142.81000000006</v>
      </c>
      <c r="F685" s="45">
        <f t="shared" si="167"/>
        <v>85.570214735318245</v>
      </c>
    </row>
    <row r="686" spans="1:6" ht="24" x14ac:dyDescent="0.2">
      <c r="A686" s="63">
        <v>63623</v>
      </c>
      <c r="B686" s="244" t="s">
        <v>1322</v>
      </c>
      <c r="C686" s="247" t="s">
        <v>1323</v>
      </c>
      <c r="D686" s="194">
        <v>72707.17</v>
      </c>
      <c r="E686" s="194">
        <v>160856.54</v>
      </c>
      <c r="F686" s="45">
        <f t="shared" si="167"/>
        <v>221.23889569625669</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7558357.1299999999</v>
      </c>
      <c r="E702" s="192">
        <v>2971373.41</v>
      </c>
      <c r="F702" s="71">
        <f t="shared" si="167"/>
        <v>39.312424100817793</v>
      </c>
    </row>
    <row r="703" spans="1:6" ht="12.75" customHeight="1" x14ac:dyDescent="0.2">
      <c r="A703" s="70">
        <v>63812</v>
      </c>
      <c r="B703" s="182" t="s">
        <v>1341</v>
      </c>
      <c r="C703" s="278" t="s">
        <v>1342</v>
      </c>
      <c r="D703" s="192">
        <v>7968</v>
      </c>
      <c r="E703" s="192">
        <v>7968</v>
      </c>
      <c r="F703" s="71">
        <f t="shared" si="167"/>
        <v>100</v>
      </c>
    </row>
    <row r="704" spans="1:6" ht="24" x14ac:dyDescent="0.2">
      <c r="A704" s="70" t="s">
        <v>1343</v>
      </c>
      <c r="B704" s="182" t="s">
        <v>1344</v>
      </c>
      <c r="C704" s="278" t="s">
        <v>1343</v>
      </c>
      <c r="D704" s="192">
        <v>67775.199999999997</v>
      </c>
      <c r="E704" s="192">
        <v>270383.62</v>
      </c>
      <c r="F704" s="71">
        <f t="shared" si="167"/>
        <v>398.94182532843871</v>
      </c>
    </row>
    <row r="705" spans="1:6" ht="24" x14ac:dyDescent="0.2">
      <c r="A705" s="70" t="s">
        <v>1345</v>
      </c>
      <c r="B705" s="182" t="s">
        <v>1346</v>
      </c>
      <c r="C705" s="278" t="s">
        <v>1345</v>
      </c>
      <c r="D705" s="192">
        <v>286553.87</v>
      </c>
      <c r="E705" s="192">
        <v>153186.76999999999</v>
      </c>
      <c r="F705" s="71">
        <f t="shared" si="167"/>
        <v>53.458279938777295</v>
      </c>
    </row>
    <row r="706" spans="1:6" ht="12.75" customHeight="1" x14ac:dyDescent="0.2">
      <c r="A706" s="70">
        <v>63821</v>
      </c>
      <c r="B706" s="182" t="s">
        <v>1347</v>
      </c>
      <c r="C706" s="278" t="s">
        <v>1348</v>
      </c>
      <c r="D706" s="192">
        <v>995951.45</v>
      </c>
      <c r="E706" s="192">
        <v>14057734.550000001</v>
      </c>
      <c r="F706" s="71">
        <f t="shared" si="167"/>
        <v>1411.4879344771275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16425.48</v>
      </c>
      <c r="E711" s="192">
        <v>11567.41</v>
      </c>
      <c r="F711" s="71">
        <f t="shared" si="167"/>
        <v>70.423573618548744</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7922577.4800000004</v>
      </c>
      <c r="E724" s="192">
        <v>6994173.9299999997</v>
      </c>
      <c r="F724" s="71">
        <f t="shared" si="167"/>
        <v>88.281546600917551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72561.100000000006</v>
      </c>
      <c r="E726" s="192">
        <v>35360.74</v>
      </c>
      <c r="F726" s="71">
        <f t="shared" si="167"/>
        <v>48.732364862164431</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287431.57</v>
      </c>
      <c r="E732" s="192">
        <v>393928.81</v>
      </c>
      <c r="F732" s="71">
        <f t="shared" si="167"/>
        <v>137.05133712347603</v>
      </c>
    </row>
    <row r="733" spans="1:6" ht="12.75" customHeight="1" x14ac:dyDescent="0.2">
      <c r="A733" s="70">
        <v>31215</v>
      </c>
      <c r="B733" s="65" t="s">
        <v>1396</v>
      </c>
      <c r="C733" s="278" t="s">
        <v>1397</v>
      </c>
      <c r="D733" s="192">
        <v>187715.89</v>
      </c>
      <c r="E733" s="192">
        <v>185442.5</v>
      </c>
      <c r="F733" s="71">
        <f t="shared" si="167"/>
        <v>98.788919787238044</v>
      </c>
    </row>
    <row r="734" spans="1:6" ht="12.75" customHeight="1" x14ac:dyDescent="0.2">
      <c r="A734" s="70">
        <v>32121</v>
      </c>
      <c r="B734" s="65" t="s">
        <v>1398</v>
      </c>
      <c r="C734" s="278" t="s">
        <v>1399</v>
      </c>
      <c r="D734" s="192">
        <v>4222762.17</v>
      </c>
      <c r="E734" s="192">
        <v>4357888.3899999997</v>
      </c>
      <c r="F734" s="71">
        <f t="shared" si="167"/>
        <v>103.19994862509625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209699.58</v>
      </c>
      <c r="E736" s="194">
        <v>247451.01</v>
      </c>
      <c r="F736" s="45">
        <f t="shared" si="167"/>
        <v>118.00262547020839</v>
      </c>
    </row>
    <row r="737" spans="1:6" ht="12.75" customHeight="1" x14ac:dyDescent="0.2">
      <c r="A737" s="63" t="s">
        <v>1404</v>
      </c>
      <c r="B737" s="64" t="s">
        <v>1405</v>
      </c>
      <c r="C737" s="247" t="s">
        <v>1404</v>
      </c>
      <c r="D737" s="194">
        <v>95134.22</v>
      </c>
      <c r="E737" s="194">
        <v>105542.25</v>
      </c>
      <c r="F737" s="45">
        <f t="shared" si="167"/>
        <v>110.94036404566097</v>
      </c>
    </row>
    <row r="738" spans="1:6" ht="12.75" customHeight="1" x14ac:dyDescent="0.2">
      <c r="A738" s="63" t="s">
        <v>1406</v>
      </c>
      <c r="B738" s="64" t="s">
        <v>1407</v>
      </c>
      <c r="C738" s="247" t="s">
        <v>1406</v>
      </c>
      <c r="D738" s="194">
        <v>1002585.61</v>
      </c>
      <c r="E738" s="194">
        <v>1019185.62</v>
      </c>
      <c r="F738" s="45">
        <f t="shared" si="167"/>
        <v>101.65571995392992</v>
      </c>
    </row>
    <row r="739" spans="1:6" ht="12.75" customHeight="1" x14ac:dyDescent="0.2">
      <c r="A739" s="70" t="s">
        <v>1408</v>
      </c>
      <c r="B739" s="65" t="s">
        <v>1409</v>
      </c>
      <c r="C739" s="278" t="s">
        <v>1408</v>
      </c>
      <c r="D739" s="192">
        <v>108159.3</v>
      </c>
      <c r="E739" s="192">
        <v>15660.93</v>
      </c>
      <c r="F739" s="71">
        <f t="shared" si="167"/>
        <v>14.479503842942771</v>
      </c>
    </row>
    <row r="740" spans="1:6" ht="12.75" customHeight="1" x14ac:dyDescent="0.2">
      <c r="A740" s="70" t="s">
        <v>1410</v>
      </c>
      <c r="B740" s="65" t="s">
        <v>1411</v>
      </c>
      <c r="C740" s="278" t="s">
        <v>1410</v>
      </c>
      <c r="D740" s="192">
        <v>251388.98</v>
      </c>
      <c r="E740" s="192">
        <v>268403.78999999998</v>
      </c>
      <c r="F740" s="71">
        <f t="shared" si="167"/>
        <v>106.76831975689625</v>
      </c>
    </row>
    <row r="741" spans="1:6" ht="12.75" customHeight="1" x14ac:dyDescent="0.2">
      <c r="A741" s="70">
        <v>32911</v>
      </c>
      <c r="B741" s="65" t="s">
        <v>1412</v>
      </c>
      <c r="C741" s="278" t="s">
        <v>1413</v>
      </c>
      <c r="D741" s="192">
        <v>165790.82</v>
      </c>
      <c r="E741" s="192">
        <v>150728.79999999999</v>
      </c>
      <c r="F741" s="71">
        <f t="shared" ref="F741:F1006" si="169">IF(D741&lt;&gt;0,IF(E741/D741&gt;=100,"&gt;&gt;100",E741/D741*100),"-")</f>
        <v>90.915045839088066</v>
      </c>
    </row>
    <row r="742" spans="1:6" ht="12.75" customHeight="1" x14ac:dyDescent="0.2">
      <c r="A742" s="70" t="s">
        <v>1414</v>
      </c>
      <c r="B742" s="65" t="s">
        <v>1415</v>
      </c>
      <c r="C742" s="278" t="s">
        <v>1414</v>
      </c>
      <c r="D742" s="192">
        <v>48281.22</v>
      </c>
      <c r="E742" s="192">
        <v>32559.73</v>
      </c>
      <c r="F742" s="71">
        <f t="shared" si="169"/>
        <v>67.437670381982883</v>
      </c>
    </row>
    <row r="743" spans="1:6" ht="12.75" customHeight="1" x14ac:dyDescent="0.2">
      <c r="A743" s="70" t="s">
        <v>1416</v>
      </c>
      <c r="B743" s="65" t="s">
        <v>1417</v>
      </c>
      <c r="C743" s="277" t="s">
        <v>1416</v>
      </c>
      <c r="D743" s="192">
        <v>9453.1299999999992</v>
      </c>
      <c r="E743" s="192">
        <v>22762.78</v>
      </c>
      <c r="F743" s="71">
        <f t="shared" ref="F743:F744" si="170">IF(D743&lt;&gt;0,IF(E743/D743&gt;=100,"&gt;&gt;100",E743/D743*100),"-")</f>
        <v>240.7962230499316</v>
      </c>
    </row>
    <row r="744" spans="1:6" ht="12.75" customHeight="1" x14ac:dyDescent="0.2">
      <c r="A744" s="70" t="s">
        <v>1418</v>
      </c>
      <c r="B744" s="65" t="s">
        <v>1419</v>
      </c>
      <c r="C744" s="277" t="s">
        <v>1418</v>
      </c>
      <c r="D744" s="192">
        <v>37942.14</v>
      </c>
      <c r="E744" s="192">
        <v>91434.45</v>
      </c>
      <c r="F744" s="71">
        <f t="shared" si="170"/>
        <v>240.98390338552332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24247.05</v>
      </c>
      <c r="E757" s="194">
        <v>19321.560000000001</v>
      </c>
      <c r="F757" s="45">
        <f t="shared" si="169"/>
        <v>79.686229871262697</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261358.66</v>
      </c>
      <c r="E760" s="194">
        <v>262877.25</v>
      </c>
      <c r="F760" s="45">
        <f t="shared" si="169"/>
        <v>100.58103680207115</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1.74</v>
      </c>
      <c r="E762" s="194">
        <v>0</v>
      </c>
      <c r="F762" s="45">
        <f t="shared" si="169"/>
        <v>0</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638349.92000000004</v>
      </c>
      <c r="E777" s="192">
        <v>923321.12</v>
      </c>
      <c r="F777" s="71">
        <f t="shared" si="169"/>
        <v>144.64184784420431</v>
      </c>
    </row>
    <row r="778" spans="1:6" ht="12.75" customHeight="1" x14ac:dyDescent="0.2">
      <c r="A778" s="70">
        <v>35232</v>
      </c>
      <c r="B778" s="65" t="s">
        <v>1486</v>
      </c>
      <c r="C778" s="278" t="s">
        <v>1487</v>
      </c>
      <c r="D778" s="192">
        <v>148048.60999999999</v>
      </c>
      <c r="E778" s="192">
        <v>204444.86</v>
      </c>
      <c r="F778" s="71">
        <f t="shared" si="169"/>
        <v>138.09306281227498</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46.45</v>
      </c>
      <c r="E780" s="192">
        <v>46.45</v>
      </c>
      <c r="F780" s="71">
        <f t="shared" si="169"/>
        <v>100</v>
      </c>
    </row>
    <row r="781" spans="1:6" ht="12.75" customHeight="1" x14ac:dyDescent="0.2">
      <c r="A781" s="70">
        <v>36315</v>
      </c>
      <c r="B781" s="65" t="s">
        <v>1492</v>
      </c>
      <c r="C781" s="278" t="s">
        <v>1493</v>
      </c>
      <c r="D781" s="192">
        <v>3000</v>
      </c>
      <c r="E781" s="192">
        <v>5000</v>
      </c>
      <c r="F781" s="71">
        <f t="shared" si="169"/>
        <v>166.66666666666669</v>
      </c>
    </row>
    <row r="782" spans="1:6" ht="12.75" customHeight="1" x14ac:dyDescent="0.2">
      <c r="A782" s="70">
        <v>36316</v>
      </c>
      <c r="B782" s="65" t="s">
        <v>1494</v>
      </c>
      <c r="C782" s="278" t="s">
        <v>1495</v>
      </c>
      <c r="D782" s="192">
        <v>5092.8999999999996</v>
      </c>
      <c r="E782" s="192">
        <v>92.9</v>
      </c>
      <c r="F782" s="71">
        <f t="shared" si="169"/>
        <v>1.8241080720218346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214967.89</v>
      </c>
      <c r="E788" s="192">
        <v>247952.27</v>
      </c>
      <c r="F788" s="71">
        <f t="shared" si="169"/>
        <v>115.34386368122233</v>
      </c>
    </row>
    <row r="789" spans="1:6" ht="12.75" customHeight="1" x14ac:dyDescent="0.2">
      <c r="A789" s="70">
        <v>36326</v>
      </c>
      <c r="B789" s="65" t="s">
        <v>1508</v>
      </c>
      <c r="C789" s="278" t="s">
        <v>1509</v>
      </c>
      <c r="D789" s="192">
        <v>20000</v>
      </c>
      <c r="E789" s="192">
        <v>182255</v>
      </c>
      <c r="F789" s="71">
        <f t="shared" si="169"/>
        <v>911.27499999999998</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41350.21</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4369.7</v>
      </c>
      <c r="E843" s="194">
        <v>5697.63</v>
      </c>
      <c r="F843" s="45">
        <f t="shared" si="169"/>
        <v>130.38950042337004</v>
      </c>
    </row>
    <row r="844" spans="1:6" ht="12.75" customHeight="1" x14ac:dyDescent="0.2">
      <c r="A844" s="63" t="s">
        <v>1617</v>
      </c>
      <c r="B844" s="64" t="s">
        <v>1618</v>
      </c>
      <c r="C844" s="247" t="s">
        <v>1617</v>
      </c>
      <c r="D844" s="194">
        <v>321.02</v>
      </c>
      <c r="E844" s="194">
        <v>1370.05</v>
      </c>
      <c r="F844" s="45">
        <f t="shared" si="169"/>
        <v>426.78026291196812</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241439.54</v>
      </c>
      <c r="E846" s="194">
        <v>284071.81</v>
      </c>
      <c r="F846" s="45">
        <f t="shared" si="169"/>
        <v>117.65753447012035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252714.22</v>
      </c>
      <c r="E850" s="194">
        <v>465162.14</v>
      </c>
      <c r="F850" s="45">
        <f t="shared" si="169"/>
        <v>184.06646844012181</v>
      </c>
    </row>
    <row r="851" spans="1:6" ht="12.75" customHeight="1" x14ac:dyDescent="0.2">
      <c r="A851" s="63">
        <v>37221</v>
      </c>
      <c r="B851" s="64" t="s">
        <v>1631</v>
      </c>
      <c r="C851" s="247" t="s">
        <v>1632</v>
      </c>
      <c r="D851" s="194">
        <v>3975480.54</v>
      </c>
      <c r="E851" s="194">
        <v>4076560.93</v>
      </c>
      <c r="F851" s="45">
        <f t="shared" si="169"/>
        <v>102.54259551727047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99312.79</v>
      </c>
      <c r="E853" s="194">
        <v>83412.69</v>
      </c>
      <c r="F853" s="45">
        <f t="shared" si="169"/>
        <v>83.989876832581189</v>
      </c>
    </row>
    <row r="854" spans="1:6" ht="12.75" customHeight="1" x14ac:dyDescent="0.2">
      <c r="A854" s="63" t="s">
        <v>1636</v>
      </c>
      <c r="B854" s="64" t="s">
        <v>1637</v>
      </c>
      <c r="C854" s="247" t="s">
        <v>1636</v>
      </c>
      <c r="D854" s="194">
        <v>7596.96</v>
      </c>
      <c r="E854" s="194">
        <v>8322.18</v>
      </c>
      <c r="F854" s="45">
        <f t="shared" si="169"/>
        <v>109.54618689581095</v>
      </c>
    </row>
    <row r="855" spans="1:6" ht="12.75" customHeight="1" x14ac:dyDescent="0.2">
      <c r="A855" s="63" t="s">
        <v>1638</v>
      </c>
      <c r="B855" s="64" t="s">
        <v>1639</v>
      </c>
      <c r="C855" s="247" t="s">
        <v>1638</v>
      </c>
      <c r="D855" s="194">
        <v>880434.49</v>
      </c>
      <c r="E855" s="194">
        <v>848929.16</v>
      </c>
      <c r="F855" s="45">
        <f t="shared" si="169"/>
        <v>96.421615650245599</v>
      </c>
    </row>
    <row r="856" spans="1:6" ht="12.75" customHeight="1" x14ac:dyDescent="0.2">
      <c r="A856" s="63">
        <v>38117</v>
      </c>
      <c r="B856" s="64" t="s">
        <v>1640</v>
      </c>
      <c r="C856" s="247" t="s">
        <v>1641</v>
      </c>
      <c r="D856" s="194">
        <v>5687.97</v>
      </c>
      <c r="E856" s="194">
        <v>6800</v>
      </c>
      <c r="F856" s="45">
        <f t="shared" si="169"/>
        <v>119.55056021744137</v>
      </c>
    </row>
    <row r="857" spans="1:6" ht="12.75" customHeight="1" x14ac:dyDescent="0.2">
      <c r="A857" s="63">
        <v>38612</v>
      </c>
      <c r="B857" s="64" t="s">
        <v>1642</v>
      </c>
      <c r="C857" s="247" t="s">
        <v>1643</v>
      </c>
      <c r="D857" s="194">
        <v>0</v>
      </c>
      <c r="E857" s="194">
        <v>297966.03999999998</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489773.66</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5081.7700000000004</v>
      </c>
      <c r="E883" s="194">
        <v>672.45</v>
      </c>
      <c r="F883" s="45">
        <f t="shared" si="169"/>
        <v>13.232594155186087</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498586.14</v>
      </c>
      <c r="E912" s="192">
        <v>1007289.65</v>
      </c>
      <c r="F912" s="71">
        <f t="shared" si="169"/>
        <v>202.02921204347959</v>
      </c>
    </row>
    <row r="913" spans="1:6" ht="24" x14ac:dyDescent="0.2">
      <c r="A913" s="70">
        <v>84432</v>
      </c>
      <c r="B913" s="65" t="s">
        <v>1754</v>
      </c>
      <c r="C913" s="278" t="s">
        <v>1755</v>
      </c>
      <c r="D913" s="192">
        <v>1456311.25</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3442.09</v>
      </c>
      <c r="E927" s="192">
        <v>0</v>
      </c>
      <c r="F927" s="71">
        <f t="shared" si="169"/>
        <v>0</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612610.36</v>
      </c>
      <c r="E974" s="192">
        <v>612610.36</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4567437.79</v>
      </c>
      <c r="E980" s="192">
        <v>588764.65</v>
      </c>
      <c r="F980" s="71">
        <f t="shared" si="169"/>
        <v>12.890479894199064</v>
      </c>
    </row>
    <row r="981" spans="1:6" ht="24" x14ac:dyDescent="0.2">
      <c r="A981" s="70">
        <v>54432</v>
      </c>
      <c r="B981" s="65" t="s">
        <v>1890</v>
      </c>
      <c r="C981" s="278" t="s">
        <v>1891</v>
      </c>
      <c r="D981" s="192">
        <v>703665.58</v>
      </c>
      <c r="E981" s="192">
        <v>880434.55</v>
      </c>
      <c r="F981" s="71">
        <f t="shared" si="169"/>
        <v>125.12116195878163</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214682146.82999995</v>
      </c>
      <c r="E6" s="180">
        <f t="shared" si="0"/>
        <v>247386306.96999997</v>
      </c>
      <c r="F6" s="181">
        <f t="shared" ref="F6:F298" si="1">IF(D6&gt;0,IF(E6/D6&gt;=100,"&gt;&gt;100",E6/D6*100),"-")</f>
        <v>115.23375866270678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170818830.94999996</v>
      </c>
      <c r="E7" s="79">
        <f t="shared" si="2"/>
        <v>200624427.54999998</v>
      </c>
      <c r="F7" s="71">
        <f t="shared" si="1"/>
        <v>117.44865974918442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7955932.2299999995</v>
      </c>
      <c r="E8" s="79">
        <f>E9+E10-E11</f>
        <v>8287872.0399999991</v>
      </c>
      <c r="F8" s="71">
        <f t="shared" si="1"/>
        <v>104.17223023529951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7126524.6100000003</v>
      </c>
      <c r="E9" s="192">
        <v>7304966.6799999997</v>
      </c>
      <c r="F9" s="71">
        <f t="shared" si="1"/>
        <v>102.50391431679908</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1292682.06</v>
      </c>
      <c r="E10" s="192">
        <v>1795324.42</v>
      </c>
      <c r="F10" s="71">
        <f t="shared" si="1"/>
        <v>138.88368033822638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463274.44</v>
      </c>
      <c r="E11" s="192">
        <v>812419.06</v>
      </c>
      <c r="F11" s="71">
        <f t="shared" si="1"/>
        <v>175.3645333854378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150371286.98999998</v>
      </c>
      <c r="E12" s="79">
        <f t="shared" si="3"/>
        <v>166305830.48999998</v>
      </c>
      <c r="F12" s="71">
        <f t="shared" si="1"/>
        <v>110.59679930854065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130791907.84</v>
      </c>
      <c r="E13" s="79">
        <f t="shared" si="4"/>
        <v>146810788.56999999</v>
      </c>
      <c r="F13" s="71">
        <f t="shared" si="1"/>
        <v>112.24760842971735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759973.31</v>
      </c>
      <c r="E14" s="192">
        <v>759973.32</v>
      </c>
      <c r="F14" s="71">
        <f t="shared" si="1"/>
        <v>100.00000131583566</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186611556.47</v>
      </c>
      <c r="E15" s="192">
        <v>206925182.96000001</v>
      </c>
      <c r="F15" s="71">
        <f t="shared" si="1"/>
        <v>110.88551367035282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757699.78</v>
      </c>
      <c r="E16" s="192">
        <v>757699.78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4017964.49</v>
      </c>
      <c r="E17" s="192">
        <v>4074410.78</v>
      </c>
      <c r="F17" s="71">
        <f t="shared" si="1"/>
        <v>101.40484790596045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61355286.210000001</v>
      </c>
      <c r="E18" s="192">
        <v>65706478.270000003</v>
      </c>
      <c r="F18" s="71">
        <f t="shared" si="1"/>
        <v>107.09179653258765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16491531.659999996</v>
      </c>
      <c r="E19" s="79">
        <f t="shared" si="5"/>
        <v>15527950.579999998</v>
      </c>
      <c r="F19" s="71">
        <f t="shared" si="1"/>
        <v>94.157115907328659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21401765.920000002</v>
      </c>
      <c r="E20" s="192">
        <v>23422106.460000001</v>
      </c>
      <c r="F20" s="71">
        <f t="shared" si="1"/>
        <v>109.44006465425353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1238406.3400000001</v>
      </c>
      <c r="E21" s="192">
        <v>1299477.72</v>
      </c>
      <c r="F21" s="71">
        <f t="shared" si="1"/>
        <v>104.93144923660516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3325146.04</v>
      </c>
      <c r="E22" s="192">
        <v>3398414.1</v>
      </c>
      <c r="F22" s="71">
        <f t="shared" si="1"/>
        <v>102.20345389702041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12721053.359999999</v>
      </c>
      <c r="E23" s="192">
        <v>13397913.550000001</v>
      </c>
      <c r="F23" s="71">
        <f t="shared" si="1"/>
        <v>105.32078728738232</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576911.79</v>
      </c>
      <c r="E24" s="192">
        <v>579672.31999999995</v>
      </c>
      <c r="F24" s="71">
        <f t="shared" si="1"/>
        <v>100.47850122806467</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1750723.06</v>
      </c>
      <c r="E25" s="192">
        <v>1780714.68</v>
      </c>
      <c r="F25" s="71">
        <f t="shared" si="1"/>
        <v>101.71309904377451</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12021214.789999999</v>
      </c>
      <c r="E26" s="192">
        <v>12560776.109999999</v>
      </c>
      <c r="F26" s="71">
        <f t="shared" si="1"/>
        <v>104.48840927831056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36543689.640000001</v>
      </c>
      <c r="E28" s="192">
        <v>40911124.359999999</v>
      </c>
      <c r="F28" s="71">
        <f t="shared" si="1"/>
        <v>111.95126918771632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1242662.4100000001</v>
      </c>
      <c r="E29" s="79">
        <f t="shared" si="6"/>
        <v>2138286.0999999996</v>
      </c>
      <c r="F29" s="71">
        <f t="shared" si="1"/>
        <v>172.07296871561434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4207465.37</v>
      </c>
      <c r="E30" s="192">
        <v>5470041.6699999999</v>
      </c>
      <c r="F30" s="71">
        <f t="shared" si="1"/>
        <v>130.00800218113261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14780.34</v>
      </c>
      <c r="E32" s="192">
        <v>14780.34</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2979583.3</v>
      </c>
      <c r="E34" s="192">
        <v>3346535.91</v>
      </c>
      <c r="F34" s="71">
        <f t="shared" si="1"/>
        <v>112.31556808631598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1409031.5000000005</v>
      </c>
      <c r="E35" s="79">
        <f t="shared" si="7"/>
        <v>1428815.9399999995</v>
      </c>
      <c r="F35" s="71">
        <f t="shared" si="1"/>
        <v>101.40411623161008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3772632.12</v>
      </c>
      <c r="E36" s="192">
        <v>4118982.17</v>
      </c>
      <c r="F36" s="71">
        <f t="shared" si="1"/>
        <v>109.18059431673394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72916.710000000006</v>
      </c>
      <c r="E37" s="192">
        <v>73505.59</v>
      </c>
      <c r="F37" s="71">
        <f t="shared" si="1"/>
        <v>100.80760637719391</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73160.72</v>
      </c>
      <c r="E39" s="192">
        <v>73160.72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2509678.0499999998</v>
      </c>
      <c r="E40" s="192">
        <v>2836832.54</v>
      </c>
      <c r="F40" s="71">
        <f t="shared" si="1"/>
        <v>113.03571547752908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48511.289999999979</v>
      </c>
      <c r="E41" s="79">
        <f t="shared" si="8"/>
        <v>14304.859999999986</v>
      </c>
      <c r="F41" s="71">
        <f t="shared" si="1"/>
        <v>29.487692452622866</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183891.46</v>
      </c>
      <c r="E42" s="192">
        <v>185288.76</v>
      </c>
      <c r="F42" s="71">
        <f t="shared" si="1"/>
        <v>100.75985040305841</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10647.05</v>
      </c>
      <c r="E43" s="192">
        <v>10905.05</v>
      </c>
      <c r="F43" s="71">
        <f t="shared" si="1"/>
        <v>102.42320642807164</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146027.22</v>
      </c>
      <c r="E44" s="192">
        <v>181888.95</v>
      </c>
      <c r="F44" s="71">
        <f t="shared" si="1"/>
        <v>124.55825016733182</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387642.29000000004</v>
      </c>
      <c r="E45" s="79">
        <f t="shared" si="9"/>
        <v>385684.44000000006</v>
      </c>
      <c r="F45" s="71">
        <f t="shared" si="1"/>
        <v>99.494933847388026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903802.6</v>
      </c>
      <c r="E47" s="192">
        <v>961155.78</v>
      </c>
      <c r="F47" s="71">
        <f t="shared" si="1"/>
        <v>106.34576399758089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8990.84</v>
      </c>
      <c r="E48" s="192">
        <v>8990.84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46772.79</v>
      </c>
      <c r="E49" s="192">
        <v>46772.79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571923.93999999994</v>
      </c>
      <c r="E50" s="192">
        <v>631234.97</v>
      </c>
      <c r="F50" s="71">
        <f t="shared" si="1"/>
        <v>110.3704401672712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43294.439999999478</v>
      </c>
      <c r="E52" s="79">
        <f t="shared" si="10"/>
        <v>15434.859999999404</v>
      </c>
      <c r="F52" s="71">
        <f t="shared" si="1"/>
        <v>35.650905751407322</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7809.05</v>
      </c>
      <c r="E53" s="192">
        <v>2622.02</v>
      </c>
      <c r="F53" s="71">
        <f t="shared" si="1"/>
        <v>33.576683463417446</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4198338.55</v>
      </c>
      <c r="E54" s="192">
        <v>4343468.72</v>
      </c>
      <c r="F54" s="71">
        <f t="shared" si="1"/>
        <v>103.45684770943495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4162853.16</v>
      </c>
      <c r="E55" s="192">
        <v>4330655.88</v>
      </c>
      <c r="F55" s="71">
        <f t="shared" si="1"/>
        <v>104.03095457731686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12248474.82</v>
      </c>
      <c r="E56" s="79">
        <f t="shared" si="11"/>
        <v>25557823.949999999</v>
      </c>
      <c r="F56" s="71">
        <f t="shared" si="1"/>
        <v>208.66127681683065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1618404.06</v>
      </c>
      <c r="E57" s="192">
        <v>25545017.59</v>
      </c>
      <c r="F57" s="71">
        <f t="shared" si="1"/>
        <v>1578.407903277257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11984.13</v>
      </c>
      <c r="E58" s="192">
        <v>12806.36</v>
      </c>
      <c r="F58" s="71">
        <f t="shared" si="1"/>
        <v>106.86099032637331</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10618086.630000001</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199842.47000000003</v>
      </c>
      <c r="E63" s="79">
        <f>SUM(E64:E68)</f>
        <v>457466.21</v>
      </c>
      <c r="F63" s="71">
        <f>IF(D63&gt;0,IF(E63/D63&gt;=100,"&gt;&gt;100",E63/D63*100),"-")</f>
        <v>228.91340864632025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171475.45</v>
      </c>
      <c r="E64" s="192">
        <v>98735.66</v>
      </c>
      <c r="F64" s="71">
        <f t="shared" si="1"/>
        <v>57.580055920541398</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5443.79</v>
      </c>
      <c r="E65" s="192">
        <v>5443.79</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22923.23</v>
      </c>
      <c r="E67" s="192">
        <v>32273.3</v>
      </c>
      <c r="F67" s="71">
        <f t="shared" si="1"/>
        <v>140.78862359274848</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321013.46000000002</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43863315.880000003</v>
      </c>
      <c r="E69" s="79">
        <f>E70+E82+E88+E119+E135+E147+E165+E171</f>
        <v>46761879.419999994</v>
      </c>
      <c r="F69" s="71">
        <f t="shared" si="1"/>
        <v>106.60817241434688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27977402.750000004</v>
      </c>
      <c r="E70" s="79">
        <f t="shared" si="12"/>
        <v>22721097.210000001</v>
      </c>
      <c r="F70" s="71">
        <f t="shared" si="1"/>
        <v>81.212317715946654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27969216.950000003</v>
      </c>
      <c r="E71" s="79">
        <f t="shared" si="13"/>
        <v>22717709.25</v>
      </c>
      <c r="F71" s="71">
        <f t="shared" si="1"/>
        <v>81.223973093747972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16408.82</v>
      </c>
      <c r="E72" s="192">
        <v>22454.799999999999</v>
      </c>
      <c r="F72" s="71">
        <f t="shared" si="1"/>
        <v>136.84591579406685</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27948495.920000002</v>
      </c>
      <c r="E73" s="192">
        <v>22694030.399999999</v>
      </c>
      <c r="F73" s="71">
        <f t="shared" si="1"/>
        <v>81.199469427476785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4312.21</v>
      </c>
      <c r="E75" s="192">
        <v>1224.05</v>
      </c>
      <c r="F75" s="71">
        <f t="shared" si="1"/>
        <v>28.385676949870252</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8185.8</v>
      </c>
      <c r="E80" s="192">
        <v>3387.96</v>
      </c>
      <c r="F80" s="71">
        <f t="shared" si="1"/>
        <v>41.388257714578899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542593.34000000008</v>
      </c>
      <c r="E82" s="79">
        <f>SUM(E83:E85)-E86+E87</f>
        <v>597228.31999999995</v>
      </c>
      <c r="F82" s="71">
        <f t="shared" si="1"/>
        <v>110.06923159064206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15743.6</v>
      </c>
      <c r="E83" s="192">
        <v>32221.54</v>
      </c>
      <c r="F83" s="71">
        <f t="shared" si="1"/>
        <v>204.66437155415537</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15365.16</v>
      </c>
      <c r="E84" s="192">
        <v>10380.19</v>
      </c>
      <c r="F84" s="71">
        <f t="shared" si="1"/>
        <v>67.556667161292168</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14747.43</v>
      </c>
      <c r="E85" s="192">
        <v>20493.72</v>
      </c>
      <c r="F85" s="71">
        <f t="shared" si="1"/>
        <v>138.96468740655152</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496737.15</v>
      </c>
      <c r="E87" s="192">
        <v>534132.87</v>
      </c>
      <c r="F87" s="71">
        <f t="shared" si="1"/>
        <v>107.52827123962845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650785.40999999992</v>
      </c>
      <c r="E88" s="79">
        <f t="shared" si="15"/>
        <v>161011.74999999977</v>
      </c>
      <c r="F88" s="71">
        <f t="shared" si="1"/>
        <v>24.741143167299924</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1768704.98</v>
      </c>
      <c r="E89" s="79">
        <f t="shared" si="16"/>
        <v>1278258.8699999999</v>
      </c>
      <c r="F89" s="71">
        <f t="shared" si="1"/>
        <v>72.270892232123401</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717146.81</v>
      </c>
      <c r="E94" s="192">
        <v>227373.15</v>
      </c>
      <c r="F94" s="71">
        <f t="shared" si="1"/>
        <v>31.705244564916907</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1051558.17</v>
      </c>
      <c r="E98" s="192">
        <v>1050885.72</v>
      </c>
      <c r="F98" s="71">
        <f t="shared" si="1"/>
        <v>99.936052039802988</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1117919.57</v>
      </c>
      <c r="E118" s="192">
        <v>1117247.1200000001</v>
      </c>
      <c r="F118" s="71">
        <f t="shared" si="1"/>
        <v>99.939848087640158</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61407.7</v>
      </c>
      <c r="E119" s="79">
        <f t="shared" si="18"/>
        <v>61407.7</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61407.7</v>
      </c>
      <c r="E120" s="79">
        <f t="shared" si="19"/>
        <v>61407.7</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50738.239999999998</v>
      </c>
      <c r="E124" s="192">
        <v>50738.239999999998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10669.46</v>
      </c>
      <c r="E126" s="192">
        <v>10669.46</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3223791.9</v>
      </c>
      <c r="E135" s="79">
        <f t="shared" si="21"/>
        <v>3899469.98</v>
      </c>
      <c r="F135" s="71">
        <f t="shared" si="1"/>
        <v>120.95910967454195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3227003.79</v>
      </c>
      <c r="E136" s="79">
        <f t="shared" si="22"/>
        <v>3902681.87</v>
      </c>
      <c r="F136" s="71">
        <f t="shared" si="1"/>
        <v>120.93824872762235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2552710.88</v>
      </c>
      <c r="E140" s="192">
        <v>3212673.69</v>
      </c>
      <c r="F140" s="71">
        <f t="shared" si="1"/>
        <v>125.85341000309444</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16032.91</v>
      </c>
      <c r="E141" s="192">
        <v>16032.91</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658260</v>
      </c>
      <c r="E142" s="192">
        <v>673975.27</v>
      </c>
      <c r="F142" s="71">
        <f t="shared" si="1"/>
        <v>102.38739555798621</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3211.89</v>
      </c>
      <c r="E146" s="192">
        <v>3211.89</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5336705.8599999994</v>
      </c>
      <c r="E147" s="79">
        <f t="shared" si="24"/>
        <v>19212840.359999999</v>
      </c>
      <c r="F147" s="71">
        <f t="shared" si="1"/>
        <v>360.01310291438847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41357.589999999997</v>
      </c>
      <c r="E148" s="192">
        <v>43435.07</v>
      </c>
      <c r="F148" s="71">
        <f t="shared" si="1"/>
        <v>105.0232133932369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1272929.6599999999</v>
      </c>
      <c r="E150" s="79">
        <f t="shared" si="25"/>
        <v>14178825.25</v>
      </c>
      <c r="F150" s="71">
        <f t="shared" si="1"/>
        <v>1113.8734287957436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16941.919999999998</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32428.59</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837268.19</v>
      </c>
      <c r="E153" s="192">
        <v>660220.49</v>
      </c>
      <c r="F153" s="71">
        <f t="shared" si="1"/>
        <v>78.854123193190944</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22869.83</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8323.5400000000009</v>
      </c>
      <c r="E155" s="192">
        <v>7771.86</v>
      </c>
      <c r="F155" s="71">
        <f t="shared" si="1"/>
        <v>93.372050834140268</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38161.19</v>
      </c>
      <c r="E156" s="192">
        <v>6478045.5</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389176.74</v>
      </c>
      <c r="E158" s="192">
        <v>6960547.0599999996</v>
      </c>
      <c r="F158" s="71">
        <f t="shared" si="1"/>
        <v>1788.5311079999283</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206447.52</v>
      </c>
      <c r="E159" s="192">
        <v>203707.13</v>
      </c>
      <c r="F159" s="71">
        <f t="shared" si="1"/>
        <v>98.672597277991045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650270.28</v>
      </c>
      <c r="E160" s="192">
        <v>1067196.72</v>
      </c>
      <c r="F160" s="71">
        <f t="shared" si="1"/>
        <v>164.11586886609669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1937691.3</v>
      </c>
      <c r="E161" s="192">
        <v>2430902.81</v>
      </c>
      <c r="F161" s="71">
        <f t="shared" si="1"/>
        <v>125.45356476545051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2132295.7400000002</v>
      </c>
      <c r="E162" s="192">
        <v>2193122.9300000002</v>
      </c>
      <c r="F162" s="71">
        <f t="shared" si="1"/>
        <v>102.85266198580878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102</v>
      </c>
      <c r="E163" s="192">
        <v>1408.18</v>
      </c>
      <c r="F163" s="71">
        <f t="shared" si="1"/>
        <v>1380.5686274509806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904388.23</v>
      </c>
      <c r="E164" s="192">
        <v>905757.73</v>
      </c>
      <c r="F164" s="71">
        <f t="shared" si="1"/>
        <v>100.15142833072916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44126.59</v>
      </c>
      <c r="E165" s="79">
        <f t="shared" si="26"/>
        <v>23624.66</v>
      </c>
      <c r="F165" s="71">
        <f t="shared" si="1"/>
        <v>53.538376747444119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44126.59</v>
      </c>
      <c r="E167" s="192">
        <v>23624.66</v>
      </c>
      <c r="F167" s="71">
        <f t="shared" si="1"/>
        <v>53.538376747444119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6026502.3300000001</v>
      </c>
      <c r="E171" s="79">
        <f t="shared" si="27"/>
        <v>85199.44</v>
      </c>
      <c r="F171" s="71">
        <f t="shared" si="1"/>
        <v>1.4137460725083633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76187.39</v>
      </c>
      <c r="E172" s="192">
        <v>85199.44</v>
      </c>
      <c r="F172" s="71">
        <f t="shared" si="1"/>
        <v>111.82879476511796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5950314.9400000004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214682146.82999998</v>
      </c>
      <c r="E176" s="79">
        <f>E177+E251</f>
        <v>247386306.96999997</v>
      </c>
      <c r="F176" s="71">
        <f t="shared" si="1"/>
        <v>115.23375866270678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44096534.229999997</v>
      </c>
      <c r="E177" s="79">
        <f>E178+E197+E203+E219+E247+E248</f>
        <v>51447905.57</v>
      </c>
      <c r="F177" s="71">
        <f t="shared" si="1"/>
        <v>116.67108644333931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16071536.65</v>
      </c>
      <c r="E178" s="79">
        <f>SUM(E179:E181)+E185+E186+SUM(E194:E196)</f>
        <v>17209947.66</v>
      </c>
      <c r="F178" s="71">
        <f t="shared" si="1"/>
        <v>107.08339864937557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9815054.6999999993</v>
      </c>
      <c r="E179" s="192">
        <v>11152065.880000001</v>
      </c>
      <c r="F179" s="71">
        <f t="shared" si="1"/>
        <v>113.6220451221734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4318839.93</v>
      </c>
      <c r="E180" s="192">
        <v>4259475.6500000004</v>
      </c>
      <c r="F180" s="71">
        <f t="shared" si="1"/>
        <v>98.625457739527761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20178.060000000001</v>
      </c>
      <c r="E181" s="79">
        <f t="shared" si="28"/>
        <v>52750.59</v>
      </c>
      <c r="F181" s="71">
        <f t="shared" si="1"/>
        <v>261.42547896081186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4850.8900000000003</v>
      </c>
      <c r="E183" s="192">
        <v>35534.35</v>
      </c>
      <c r="F183" s="71">
        <f t="shared" si="1"/>
        <v>732.53258680365866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15327.17</v>
      </c>
      <c r="E184" s="192">
        <v>17216.240000000002</v>
      </c>
      <c r="F184" s="71">
        <f t="shared" si="1"/>
        <v>112.32497584355103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15066.3</v>
      </c>
      <c r="E185" s="192">
        <v>23884.23</v>
      </c>
      <c r="F185" s="71">
        <f t="shared" si="1"/>
        <v>158.52750841281537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88.58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88.58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99894.98</v>
      </c>
      <c r="E194" s="192">
        <v>579404.4</v>
      </c>
      <c r="F194" s="71">
        <f t="shared" si="1"/>
        <v>580.01353020942599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34513.440000000002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1802502.68</v>
      </c>
      <c r="E196" s="192">
        <v>1107764.8899999999</v>
      </c>
      <c r="F196" s="71">
        <f t="shared" si="1"/>
        <v>61.457045378706454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2631238.5699999998</v>
      </c>
      <c r="E197" s="79">
        <f>SUM(E198:E202)</f>
        <v>6119986.6799999997</v>
      </c>
      <c r="F197" s="71">
        <f t="shared" si="1"/>
        <v>232.58957776679293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1282367.3</v>
      </c>
      <c r="E198" s="192">
        <v>211929.66</v>
      </c>
      <c r="F198" s="71">
        <f t="shared" si="1"/>
        <v>16.526439811745046</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949720.78</v>
      </c>
      <c r="E199" s="192">
        <v>456795.75</v>
      </c>
      <c r="F199" s="71">
        <f t="shared" ref="F199:F202" si="30">IF(D199&gt;0,IF(E199/D199&gt;=100,"&gt;&gt;100",E199/D199*100),"-")</f>
        <v>48.097899890112963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129069.65</v>
      </c>
      <c r="E201" s="192">
        <v>0</v>
      </c>
      <c r="F201" s="71">
        <f t="shared" si="30"/>
        <v>0</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270080.84000000003</v>
      </c>
      <c r="E202" s="192">
        <v>5451261.2699999996</v>
      </c>
      <c r="F202" s="71">
        <f t="shared" si="30"/>
        <v>2018.3813372322149</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388.44</v>
      </c>
      <c r="E203" s="79">
        <f t="shared" si="31"/>
        <v>388.44</v>
      </c>
      <c r="F203" s="71">
        <f t="shared" si="1"/>
        <v>100</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388.44</v>
      </c>
      <c r="E204" s="79">
        <f t="shared" si="32"/>
        <v>388.44</v>
      </c>
      <c r="F204" s="71">
        <f t="shared" si="1"/>
        <v>100</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388.44</v>
      </c>
      <c r="E208" s="192">
        <v>388.44</v>
      </c>
      <c r="F208" s="71">
        <f t="shared" si="1"/>
        <v>100</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14587021.399999999</v>
      </c>
      <c r="E219" s="79">
        <f t="shared" si="34"/>
        <v>13448741.890000001</v>
      </c>
      <c r="F219" s="71">
        <f t="shared" si="1"/>
        <v>92.196628230078574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14587021.399999999</v>
      </c>
      <c r="E220" s="79">
        <f t="shared" si="35"/>
        <v>13448741.890000001</v>
      </c>
      <c r="F220" s="71">
        <f t="shared" si="1"/>
        <v>92.196628230078574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6573397.6799999997</v>
      </c>
      <c r="E221" s="192">
        <v>5722802.7699999996</v>
      </c>
      <c r="F221" s="71">
        <f t="shared" si="1"/>
        <v>87.060041832126004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8010181.6299999999</v>
      </c>
      <c r="E225" s="192">
        <v>7725939.1200000001</v>
      </c>
      <c r="F225" s="71">
        <f t="shared" si="1"/>
        <v>96.451484833559263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3442.09</v>
      </c>
      <c r="E230" s="192">
        <v>0</v>
      </c>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10766708.800000001</v>
      </c>
      <c r="E247" s="192">
        <v>14655368.75</v>
      </c>
      <c r="F247" s="71">
        <f>IF(D247&gt;0,IF(E247/D247&gt;=100,"&gt;&gt;100",E247/D247*100),"-")</f>
        <v>136.11744333607311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39640.369999999995</v>
      </c>
      <c r="E248" s="79">
        <f t="shared" si="37"/>
        <v>13472.150000000001</v>
      </c>
      <c r="F248" s="71">
        <f t="shared" si="1"/>
        <v>33.985934036438117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8125</v>
      </c>
      <c r="E249" s="192">
        <v>6267.47</v>
      </c>
      <c r="F249" s="71">
        <f t="shared" si="1"/>
        <v>77.138092307692304</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31515.37</v>
      </c>
      <c r="E250" s="192">
        <v>7204.68</v>
      </c>
      <c r="F250" s="71">
        <f t="shared" si="1"/>
        <v>22.860845358947081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170585612.59999999</v>
      </c>
      <c r="E251" s="79">
        <f>+E252+E255-E264+E274+E291</f>
        <v>195938401.39999998</v>
      </c>
      <c r="F251" s="71">
        <f t="shared" si="1"/>
        <v>114.86220813911712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159426459.59999999</v>
      </c>
      <c r="E252" s="79">
        <f>E253-E254</f>
        <v>190465631.18000001</v>
      </c>
      <c r="F252" s="71">
        <f t="shared" si="1"/>
        <v>119.46927232648652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173469134</v>
      </c>
      <c r="E253" s="192">
        <v>203497226.52000001</v>
      </c>
      <c r="F253" s="71">
        <f t="shared" si="1"/>
        <v>117.31033748055721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14042674.4</v>
      </c>
      <c r="E254" s="192">
        <v>13031595.34</v>
      </c>
      <c r="F254" s="71">
        <f t="shared" si="1"/>
        <v>92.799953689733059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5940144.7199999914</v>
      </c>
      <c r="E255" s="79">
        <f>E256-E260</f>
        <v>-13381233.310000002</v>
      </c>
      <c r="F255" s="71">
        <f t="shared" si="1"/>
        <v>-225.26779970438199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25913812.639999989</v>
      </c>
      <c r="E256" s="79">
        <f>SUM(E257:E259)</f>
        <v>18362935.380000003</v>
      </c>
      <c r="F256" s="71">
        <f t="shared" si="1"/>
        <v>70.861573459304012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25913812.639999989</v>
      </c>
      <c r="E257" s="192">
        <v>18362935.380000003</v>
      </c>
      <c r="F257" s="71">
        <f t="shared" si="1"/>
        <v>70.861573459304012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19973667.919999998</v>
      </c>
      <c r="E260" s="79">
        <f>SUM(E261:E263)</f>
        <v>31744168.690000005</v>
      </c>
      <c r="F260" s="71">
        <f t="shared" si="1"/>
        <v>158.93009144411573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16404091.559999999</v>
      </c>
      <c r="E262" s="192">
        <v>29519462.020000003</v>
      </c>
      <c r="F262" s="71">
        <f t="shared" si="1"/>
        <v>179.951824287428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3569576.36</v>
      </c>
      <c r="E263" s="192">
        <v>2224706.67</v>
      </c>
      <c r="F263" s="71">
        <f t="shared" si="1"/>
        <v>62.324109239674598</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36.409999999999997</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36.409999999999997</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5186241.6399999997</v>
      </c>
      <c r="E274" s="79">
        <f>SUM(E275:E277)+SUM(E286:E290)</f>
        <v>18830679.329999998</v>
      </c>
      <c r="F274" s="71">
        <f t="shared" si="1"/>
        <v>363.08912382262235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19604.03</v>
      </c>
      <c r="E275" s="192">
        <v>13817.76</v>
      </c>
      <c r="F275" s="71">
        <f t="shared" ref="F275:F290" si="39">IF(D275&gt;0,IF(E275/D275&gt;=100,"&gt;&gt;100",E275/D275*100),"-")</f>
        <v>70.484283078530282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1252344.9100000001</v>
      </c>
      <c r="E277" s="79">
        <f>SUM(E278:E285)</f>
        <v>13947977.460000001</v>
      </c>
      <c r="F277" s="71">
        <f t="shared" si="39"/>
        <v>1113.7488840833792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16941.919999999998</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32428.59</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830492.06</v>
      </c>
      <c r="E280" s="192">
        <v>660220.49</v>
      </c>
      <c r="F280" s="71">
        <f t="shared" si="39"/>
        <v>79.497507778701689</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22869.83</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8323.5400000000009</v>
      </c>
      <c r="E282" s="192">
        <v>7771.86</v>
      </c>
      <c r="F282" s="71">
        <f t="shared" si="39"/>
        <v>93.372050834140268</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23967.279999999999</v>
      </c>
      <c r="E283" s="192">
        <v>6246815.2199999997</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389562.03</v>
      </c>
      <c r="E285" s="192">
        <v>6960929.5499999998</v>
      </c>
      <c r="F285" s="71">
        <f t="shared" si="39"/>
        <v>1786.8603749703223</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399.33</v>
      </c>
      <c r="E286" s="192">
        <v>32.5</v>
      </c>
      <c r="F286" s="71">
        <f t="shared" si="39"/>
        <v>8.1386322089499927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603628.35</v>
      </c>
      <c r="E287" s="192">
        <v>1002652.39</v>
      </c>
      <c r="F287" s="71">
        <f t="shared" si="39"/>
        <v>166.10425769432467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1410869.39</v>
      </c>
      <c r="E288" s="192">
        <v>1904670.22</v>
      </c>
      <c r="F288" s="71">
        <f t="shared" si="39"/>
        <v>134.99975500921457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1899293.63</v>
      </c>
      <c r="E289" s="192">
        <v>1960120.82</v>
      </c>
      <c r="F289" s="71">
        <f t="shared" si="39"/>
        <v>103.20262170310129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102</v>
      </c>
      <c r="E290" s="192">
        <v>1408.18</v>
      </c>
      <c r="F290" s="71">
        <f t="shared" si="39"/>
        <v>1380.5686274509806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32803.050000000003</v>
      </c>
      <c r="E291" s="79">
        <f>SUM(E292:E295)</f>
        <v>23324.2</v>
      </c>
      <c r="F291" s="71">
        <f t="shared" si="1"/>
        <v>71.103754071648822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32803.050000000003</v>
      </c>
      <c r="E293" s="192">
        <v>23324.2</v>
      </c>
      <c r="F293" s="71">
        <f t="shared" ref="F293:F295" si="40">IF(D293&gt;0,IF(E293/D293&gt;=100,"&gt;&gt;100",E293/D293*100),"-")</f>
        <v>71.103754071648822</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104107789.41</v>
      </c>
      <c r="E297" s="79">
        <f t="shared" si="42"/>
        <v>185113040.72999999</v>
      </c>
      <c r="F297" s="71">
        <f t="shared" si="1"/>
        <v>177.80902061130413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104107789.41</v>
      </c>
      <c r="E298" s="193">
        <v>185113040.72999999</v>
      </c>
      <c r="F298" s="75">
        <f t="shared" si="1"/>
        <v>177.80902061130413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1117919.57</v>
      </c>
      <c r="E300" s="192">
        <v>1117247.1200000001</v>
      </c>
      <c r="F300" s="71">
        <f t="shared" ref="F300:F365" si="43">IF(D300&gt;0,IF(E300/D300&gt;=100,"&gt;&gt;100",E300/D300*100),"-")</f>
        <v>99.939848087640158</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650785.41</v>
      </c>
      <c r="E301" s="192">
        <v>161011.75</v>
      </c>
      <c r="F301" s="71">
        <f t="shared" si="43"/>
        <v>24.741143167299953</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2047193.8</v>
      </c>
      <c r="E302" s="192">
        <v>8992351.6500000004</v>
      </c>
      <c r="F302" s="71">
        <f t="shared" si="43"/>
        <v>439.25258321903868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4193900.29</v>
      </c>
      <c r="E303" s="192">
        <v>11126246.439999999</v>
      </c>
      <c r="F303" s="71">
        <f t="shared" si="43"/>
        <v>265.29592194954159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261506.64</v>
      </c>
      <c r="E304" s="192">
        <v>4369413.41</v>
      </c>
      <c r="F304" s="71">
        <f t="shared" si="43"/>
        <v>1670.8613632143336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41520.9</v>
      </c>
      <c r="E305" s="192">
        <v>22730.27</v>
      </c>
      <c r="F305" s="71">
        <f t="shared" si="43"/>
        <v>54.744164986789791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2605.69</v>
      </c>
      <c r="E306" s="192">
        <v>894.39</v>
      </c>
      <c r="F306" s="71">
        <f t="shared" si="43"/>
        <v>34.324497541917879</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27634.34</v>
      </c>
      <c r="E307" s="192">
        <v>21559.01</v>
      </c>
      <c r="F307" s="71">
        <f t="shared" si="43"/>
        <v>78.015288224723292</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322566.96000000002</v>
      </c>
      <c r="E308" s="192">
        <v>385491</v>
      </c>
      <c r="F308" s="71">
        <f t="shared" si="43"/>
        <v>119.50727997684574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26243.919999999998</v>
      </c>
      <c r="E309" s="192">
        <v>24369.29</v>
      </c>
      <c r="F309" s="71">
        <f t="shared" si="43"/>
        <v>92.856897902447514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173.78</v>
      </c>
      <c r="E310" s="192">
        <v>832</v>
      </c>
      <c r="F310" s="71">
        <f t="shared" si="43"/>
        <v>478.76625618598229</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132391.32</v>
      </c>
      <c r="E311" s="192">
        <v>122426.88</v>
      </c>
      <c r="F311" s="71">
        <f t="shared" si="43"/>
        <v>92.473494485892274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15361.17</v>
      </c>
      <c r="E312" s="192">
        <v>406.14</v>
      </c>
      <c r="F312" s="71">
        <f t="shared" si="43"/>
        <v>2.6439392311913741</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607.55999999999995</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17339.240000000002</v>
      </c>
      <c r="E334" s="192">
        <v>17339.240000000002</v>
      </c>
      <c r="F334" s="71">
        <f t="shared" si="43"/>
        <v>100</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3175958.41</v>
      </c>
      <c r="E336" s="192">
        <v>1156459.1499999999</v>
      </c>
      <c r="F336" s="71">
        <f t="shared" si="43"/>
        <v>36.412918581008739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12895578.24</v>
      </c>
      <c r="E337" s="192">
        <v>16053488.51</v>
      </c>
      <c r="F337" s="71">
        <f t="shared" si="43"/>
        <v>124.48831848582542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119435.1</v>
      </c>
      <c r="E338" s="192">
        <v>1092756.23</v>
      </c>
      <c r="F338" s="71">
        <f t="shared" si="43"/>
        <v>914.93725881252658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2511803.4700000002</v>
      </c>
      <c r="E339" s="192">
        <v>5027230.45</v>
      </c>
      <c r="F339" s="71">
        <f t="shared" si="43"/>
        <v>200.14425929589149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388.44</v>
      </c>
      <c r="E341" s="192">
        <v>388.44</v>
      </c>
      <c r="F341" s="71">
        <f t="shared" si="43"/>
        <v>100</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268158.25</v>
      </c>
      <c r="E342" s="192">
        <v>167579.25</v>
      </c>
      <c r="F342" s="71">
        <f t="shared" si="43"/>
        <v>62.492669906668915</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14318863.15</v>
      </c>
      <c r="E343" s="192">
        <v>13281162.640000001</v>
      </c>
      <c r="F343" s="71">
        <f t="shared" si="43"/>
        <v>92.752912719890062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632541.15</v>
      </c>
      <c r="E344" s="192">
        <v>160726.54</v>
      </c>
      <c r="F344" s="71">
        <f t="shared" si="43"/>
        <v>25.409657537695374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1170000</v>
      </c>
      <c r="E351" s="192">
        <v>1040000</v>
      </c>
      <c r="F351" s="71">
        <f t="shared" si="43"/>
        <v>88.888888888888886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9674971.1999999993</v>
      </c>
      <c r="E365" s="192">
        <v>12317900.539999999</v>
      </c>
      <c r="F365" s="71">
        <f t="shared" si="43"/>
        <v>127.31718043770508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638784.99</v>
      </c>
      <c r="E366" s="192">
        <v>804661.09</v>
      </c>
      <c r="F366" s="71">
        <f t="shared" ref="F366:F397" si="44">IF(D366&gt;0,IF(E366/D366&gt;=100,"&gt;&gt;100",E366/D366*100),"-")</f>
        <v>125.96743858993931</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160389.5</v>
      </c>
      <c r="E367" s="192">
        <v>185949.12</v>
      </c>
      <c r="F367" s="71">
        <f t="shared" si="44"/>
        <v>115.93596837698227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24189.93</v>
      </c>
      <c r="E368" s="192">
        <v>24067.26</v>
      </c>
      <c r="F368" s="71">
        <f t="shared" si="44"/>
        <v>99.492888156352649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127654.87</v>
      </c>
      <c r="E370" s="192">
        <v>313519.94</v>
      </c>
      <c r="F370" s="71">
        <f t="shared" si="44"/>
        <v>245.5996704238546</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696107.94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99033.87</v>
      </c>
      <c r="E379" s="192">
        <v>135737.87</v>
      </c>
      <c r="F379" s="71">
        <f t="shared" si="44"/>
        <v>137.06206775520334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41684.44</v>
      </c>
      <c r="E380" s="192">
        <v>177424.99</v>
      </c>
      <c r="F380" s="71">
        <f t="shared" si="44"/>
        <v>425.6384156774086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972770.23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235323.9</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5561.17</v>
      </c>
      <c r="E384" s="192">
        <v>54981.78</v>
      </c>
      <c r="F384" s="71">
        <f t="shared" si="44"/>
        <v>988.67288718021553</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7365251.9900000002</v>
      </c>
      <c r="E387" s="192">
        <v>16438779.949999999</v>
      </c>
      <c r="F387" s="71">
        <f t="shared" si="44"/>
        <v>223.19372062652266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87993.04</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19449254.969999999</v>
      </c>
      <c r="E389" s="192">
        <v>19414651.48</v>
      </c>
      <c r="F389" s="71">
        <f t="shared" si="44"/>
        <v>99.822083210624911</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14250286.65</v>
      </c>
      <c r="E391" s="288">
        <v>24715740.960000001</v>
      </c>
      <c r="F391" s="263">
        <f t="shared" si="44"/>
        <v>173.44030732181798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880915.05</v>
      </c>
      <c r="E392" s="288">
        <v>968471.24</v>
      </c>
      <c r="F392" s="263">
        <f t="shared" si="44"/>
        <v>109.93923193842583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31000</v>
      </c>
      <c r="E393" s="288">
        <v>29470410.510000002</v>
      </c>
      <c r="F393" s="263" t="str">
        <f t="shared" si="44"/>
        <v>&gt;&gt;100</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495117.94</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1090078.0900000001</v>
      </c>
      <c r="E396" s="288">
        <v>36291616.229999997</v>
      </c>
      <c r="F396" s="263">
        <f t="shared" si="44"/>
        <v>3329.2675600882867</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61041002.659999996</v>
      </c>
      <c r="E397" s="284">
        <v>57230259.380000003</v>
      </c>
      <c r="F397" s="289">
        <f t="shared" si="44"/>
        <v>93.75707620461948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33" sqref="D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7828575.5300000003</v>
      </c>
      <c r="E5" s="58">
        <f t="shared" si="0"/>
        <v>10360968.940000001</v>
      </c>
      <c r="F5" s="59">
        <f t="shared" ref="F5:F141" si="1">IF(D5&gt;0,IF(E5/D5&gt;=100,"&gt;&gt;100",E5/D5*100),"-")</f>
        <v>132.34807405632836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552820.41</v>
      </c>
      <c r="E6" s="60">
        <f t="shared" si="2"/>
        <v>1247396.8400000001</v>
      </c>
      <c r="F6" s="45">
        <f t="shared" si="1"/>
        <v>225.64232749655534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552820.41</v>
      </c>
      <c r="E7" s="194">
        <v>1247396.8400000001</v>
      </c>
      <c r="F7" s="45">
        <f t="shared" si="1"/>
        <v>225.64232749655534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10836.39</v>
      </c>
      <c r="E10" s="60">
        <f t="shared" si="3"/>
        <v>11194.11</v>
      </c>
      <c r="F10" s="45">
        <f t="shared" si="1"/>
        <v>103.30109935135225</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10836.39</v>
      </c>
      <c r="E11" s="194">
        <v>11194.11</v>
      </c>
      <c r="F11" s="45">
        <f t="shared" si="1"/>
        <v>103.30109935135225</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7239718.9700000007</v>
      </c>
      <c r="E13" s="60">
        <f t="shared" si="4"/>
        <v>9079570.0299999993</v>
      </c>
      <c r="F13" s="45">
        <f t="shared" si="1"/>
        <v>125.41329390856173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6756351.0300000003</v>
      </c>
      <c r="E14" s="194">
        <v>7189105.5999999996</v>
      </c>
      <c r="F14" s="45">
        <f t="shared" si="1"/>
        <v>106.40515224976401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483367.94</v>
      </c>
      <c r="E16" s="194">
        <v>1890464.43</v>
      </c>
      <c r="F16" s="45">
        <f t="shared" si="1"/>
        <v>391.10256878021323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1227.3499999999999</v>
      </c>
      <c r="E19" s="194">
        <v>889.42</v>
      </c>
      <c r="F19" s="45">
        <f t="shared" si="1"/>
        <v>72.466696541328872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23972.41</v>
      </c>
      <c r="E20" s="194">
        <v>21918.54</v>
      </c>
      <c r="F20" s="45">
        <f t="shared" si="1"/>
        <v>91.432359116167291</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151051.48000000001</v>
      </c>
      <c r="E22" s="60">
        <f t="shared" si="5"/>
        <v>157096.17000000001</v>
      </c>
      <c r="F22" s="45">
        <f t="shared" si="1"/>
        <v>104.00174165787716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151051.48000000001</v>
      </c>
      <c r="E27" s="194">
        <v>157096.17000000001</v>
      </c>
      <c r="F27" s="45">
        <f t="shared" si="1"/>
        <v>104.00174165787716</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670890</v>
      </c>
      <c r="E28" s="60">
        <f t="shared" si="6"/>
        <v>923003.79</v>
      </c>
      <c r="F28" s="45">
        <f t="shared" si="1"/>
        <v>137.57900550015651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534624.82999999996</v>
      </c>
      <c r="E30" s="194">
        <v>517025</v>
      </c>
      <c r="F30" s="45">
        <f t="shared" si="1"/>
        <v>96.708003629386241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136265.17000000001</v>
      </c>
      <c r="E34" s="194">
        <v>405978.79</v>
      </c>
      <c r="F34" s="45">
        <f t="shared" si="1"/>
        <v>297.93291271716754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8076594.5999999996</v>
      </c>
      <c r="E35" s="60">
        <f t="shared" si="7"/>
        <v>5186349.3099999996</v>
      </c>
      <c r="F35" s="45">
        <f t="shared" si="1"/>
        <v>64.214555352326343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1156680.29</v>
      </c>
      <c r="E39" s="60">
        <f t="shared" si="9"/>
        <v>1558533.63</v>
      </c>
      <c r="F39" s="45">
        <f t="shared" si="1"/>
        <v>134.74195449461664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1098005.51</v>
      </c>
      <c r="E40" s="194">
        <v>1465370.76</v>
      </c>
      <c r="F40" s="45">
        <f t="shared" si="1"/>
        <v>133.4575051449423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58674.78</v>
      </c>
      <c r="E42" s="194">
        <v>93162.87</v>
      </c>
      <c r="F42" s="45">
        <f t="shared" si="1"/>
        <v>158.77838826153246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18838.8</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18838.8</v>
      </c>
      <c r="E49" s="194">
        <v>0</v>
      </c>
      <c r="F49" s="45">
        <f t="shared" si="1"/>
        <v>0</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412330.2</v>
      </c>
      <c r="E50" s="60">
        <f t="shared" si="11"/>
        <v>484925.7</v>
      </c>
      <c r="F50" s="45">
        <f t="shared" si="1"/>
        <v>117.60615642511753</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412330.2</v>
      </c>
      <c r="E53" s="194">
        <v>484925.7</v>
      </c>
      <c r="F53" s="45">
        <f t="shared" si="1"/>
        <v>117.60615642511753</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7125</v>
      </c>
      <c r="E54" s="60">
        <f t="shared" si="12"/>
        <v>17500</v>
      </c>
      <c r="F54" s="45">
        <f t="shared" si="1"/>
        <v>245.61403508771932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7125</v>
      </c>
      <c r="E55" s="194">
        <v>17500</v>
      </c>
      <c r="F55" s="45">
        <f t="shared" si="1"/>
        <v>245.61403508771932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6454951.8899999997</v>
      </c>
      <c r="E61" s="60">
        <f t="shared" si="13"/>
        <v>3090102.44</v>
      </c>
      <c r="F61" s="45">
        <f t="shared" si="1"/>
        <v>47.871812101143327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4813243.8499999996</v>
      </c>
      <c r="E63" s="194">
        <v>1064111.69</v>
      </c>
      <c r="F63" s="45">
        <f t="shared" si="1"/>
        <v>22.107994590799716</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312519.37</v>
      </c>
      <c r="E64" s="194">
        <v>820968.27</v>
      </c>
      <c r="F64" s="45">
        <f t="shared" si="1"/>
        <v>262.69356360215369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1329188.67</v>
      </c>
      <c r="E65" s="194">
        <v>1205022.48</v>
      </c>
      <c r="F65" s="45">
        <f t="shared" si="1"/>
        <v>90.65849771349616</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26668.42</v>
      </c>
      <c r="E66" s="60">
        <f t="shared" si="14"/>
        <v>35287.54</v>
      </c>
      <c r="F66" s="45">
        <f t="shared" si="1"/>
        <v>132.31957498794455</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26668.42</v>
      </c>
      <c r="E71" s="194">
        <v>35287.54</v>
      </c>
      <c r="F71" s="45">
        <f t="shared" si="1"/>
        <v>132.31957498794455</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844286.6399999999</v>
      </c>
      <c r="E75" s="60">
        <f t="shared" si="15"/>
        <v>4924088.2100000009</v>
      </c>
      <c r="F75" s="45">
        <f t="shared" si="1"/>
        <v>583.22469842706516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231634.42</v>
      </c>
      <c r="E76" s="194">
        <v>370691.05</v>
      </c>
      <c r="F76" s="45">
        <f t="shared" si="1"/>
        <v>160.03280082467882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137591.82</v>
      </c>
      <c r="E78" s="194">
        <v>313118.58</v>
      </c>
      <c r="F78" s="45">
        <f t="shared" si="1"/>
        <v>227.57063610322183</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184852.68</v>
      </c>
      <c r="E79" s="194">
        <v>3976489.6</v>
      </c>
      <c r="F79" s="45">
        <f t="shared" si="1"/>
        <v>2151.1668643375906</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290207.71999999997</v>
      </c>
      <c r="E81" s="194">
        <v>263788.98</v>
      </c>
      <c r="F81" s="45">
        <f t="shared" si="1"/>
        <v>90.896610193553769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615833.17000000004</v>
      </c>
      <c r="E82" s="60">
        <f t="shared" si="16"/>
        <v>175798.25</v>
      </c>
      <c r="F82" s="45">
        <f t="shared" si="1"/>
        <v>28.546408112443828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615833.17000000004</v>
      </c>
      <c r="E84" s="194">
        <v>175798.25</v>
      </c>
      <c r="F84" s="45">
        <f t="shared" si="1"/>
        <v>28.546408112443828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45033129.480000004</v>
      </c>
      <c r="E89" s="60">
        <f t="shared" si="17"/>
        <v>65149795.500000007</v>
      </c>
      <c r="F89" s="45">
        <f t="shared" si="1"/>
        <v>144.67081513607479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16724850.33</v>
      </c>
      <c r="E94" s="60">
        <f t="shared" si="19"/>
        <v>19605334.5</v>
      </c>
      <c r="F94" s="45">
        <f t="shared" si="1"/>
        <v>117.22277995416894</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16724850.33</v>
      </c>
      <c r="E95" s="194">
        <v>19605334.5</v>
      </c>
      <c r="F95" s="45">
        <f t="shared" si="1"/>
        <v>117.22277995416894</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22587362.09</v>
      </c>
      <c r="E99" s="60">
        <f t="shared" si="20"/>
        <v>36355517.450000003</v>
      </c>
      <c r="F99" s="45">
        <f t="shared" si="1"/>
        <v>160.95512749625382</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245672.2</v>
      </c>
      <c r="E100" s="194">
        <v>0</v>
      </c>
      <c r="F100" s="45">
        <f t="shared" si="1"/>
        <v>0</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22341689.890000001</v>
      </c>
      <c r="E101" s="194">
        <v>36355517.450000003</v>
      </c>
      <c r="F101" s="45">
        <f t="shared" si="1"/>
        <v>162.7250115322409</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5623168.1399999997</v>
      </c>
      <c r="E104" s="194">
        <v>9071907.9000000004</v>
      </c>
      <c r="F104" s="45">
        <f t="shared" si="1"/>
        <v>161.33090233364427</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81292.320000000007</v>
      </c>
      <c r="E105" s="194">
        <v>88992.81</v>
      </c>
      <c r="F105" s="45">
        <f t="shared" si="1"/>
        <v>109.47259224487627</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16456.599999999999</v>
      </c>
      <c r="E106" s="194">
        <v>28042.84</v>
      </c>
      <c r="F106" s="45">
        <f t="shared" si="1"/>
        <v>170.40482238129385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1041446.78</v>
      </c>
      <c r="E107" s="60">
        <f t="shared" si="21"/>
        <v>1241420.49</v>
      </c>
      <c r="F107" s="45">
        <f t="shared" si="1"/>
        <v>119.20152943389004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348200</v>
      </c>
      <c r="E108" s="194">
        <v>519900</v>
      </c>
      <c r="F108" s="45">
        <f t="shared" si="1"/>
        <v>149.310740953475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205554.03</v>
      </c>
      <c r="E109" s="194">
        <v>249585.8</v>
      </c>
      <c r="F109" s="45">
        <f t="shared" si="1"/>
        <v>121.4210200597867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487692.75</v>
      </c>
      <c r="E113" s="194">
        <v>471934.69</v>
      </c>
      <c r="F113" s="45">
        <f t="shared" si="1"/>
        <v>96.768854980928054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115618787.47000001</v>
      </c>
      <c r="E114" s="60">
        <f t="shared" si="22"/>
        <v>136797679.37</v>
      </c>
      <c r="F114" s="45">
        <f t="shared" si="1"/>
        <v>118.31786369969963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55962376.530000001</v>
      </c>
      <c r="E115" s="60">
        <f t="shared" si="23"/>
        <v>75118960.659999996</v>
      </c>
      <c r="F115" s="45">
        <f t="shared" si="1"/>
        <v>134.23118408799283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3464255.1</v>
      </c>
      <c r="E116" s="194">
        <v>3999813.56</v>
      </c>
      <c r="F116" s="45">
        <f t="shared" si="1"/>
        <v>115.45955608176777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52498121.43</v>
      </c>
      <c r="E117" s="194">
        <v>71119147.099999994</v>
      </c>
      <c r="F117" s="45">
        <f t="shared" si="1"/>
        <v>135.46988951753048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44604450.990000002</v>
      </c>
      <c r="E118" s="60">
        <f t="shared" si="24"/>
        <v>44562445.329999998</v>
      </c>
      <c r="F118" s="45">
        <f t="shared" si="1"/>
        <v>99.905826304174397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750332.64</v>
      </c>
      <c r="E119" s="194">
        <v>223013.69</v>
      </c>
      <c r="F119" s="45">
        <f t="shared" si="1"/>
        <v>29.721976375704511</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43854118.350000001</v>
      </c>
      <c r="E120" s="194">
        <v>44339431.640000001</v>
      </c>
      <c r="F120" s="45">
        <f t="shared" si="1"/>
        <v>101.10665385204352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30000</v>
      </c>
      <c r="E122" s="60">
        <f t="shared" si="25"/>
        <v>79980</v>
      </c>
      <c r="F122" s="45">
        <f t="shared" si="1"/>
        <v>266.59999999999997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30000</v>
      </c>
      <c r="E124" s="194">
        <v>79980</v>
      </c>
      <c r="F124" s="45">
        <f t="shared" si="1"/>
        <v>266.59999999999997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1534713.47</v>
      </c>
      <c r="E125" s="194">
        <v>1890263.12</v>
      </c>
      <c r="F125" s="45">
        <f t="shared" si="1"/>
        <v>123.16716813595178</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2208690.87</v>
      </c>
      <c r="E126" s="194">
        <v>1621671.56</v>
      </c>
      <c r="F126" s="45">
        <f t="shared" si="1"/>
        <v>73.422296529889678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18381.78</v>
      </c>
      <c r="E127" s="194">
        <v>0</v>
      </c>
      <c r="F127" s="45">
        <f t="shared" si="1"/>
        <v>0</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11260173.83</v>
      </c>
      <c r="E128" s="194">
        <v>13524358.699999999</v>
      </c>
      <c r="F128" s="45">
        <f t="shared" si="1"/>
        <v>120.10790334308719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4796405.1400000006</v>
      </c>
      <c r="E129" s="60">
        <f t="shared" si="26"/>
        <v>4773984.91</v>
      </c>
      <c r="F129" s="45">
        <f t="shared" si="1"/>
        <v>99.532561796896061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4421883.7</v>
      </c>
      <c r="E133" s="194">
        <v>4327132.3600000003</v>
      </c>
      <c r="F133" s="45">
        <f t="shared" si="1"/>
        <v>97.857217728272687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10000</v>
      </c>
      <c r="E135" s="194">
        <v>10000</v>
      </c>
      <c r="F135" s="45">
        <f t="shared" si="1"/>
        <v>100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165179.46</v>
      </c>
      <c r="E138" s="194">
        <v>213776.73</v>
      </c>
      <c r="F138" s="45">
        <f t="shared" si="1"/>
        <v>129.42089167745192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199341.98</v>
      </c>
      <c r="E140" s="194">
        <v>223075.82</v>
      </c>
      <c r="F140" s="45">
        <f t="shared" si="1"/>
        <v>111.90609223405927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184677000.29000002</v>
      </c>
      <c r="E141" s="81">
        <f t="shared" si="28"/>
        <v>229690184.94000003</v>
      </c>
      <c r="F141" s="61">
        <f t="shared" si="1"/>
        <v>124.3740068223522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2" sqref="D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2245138.15</v>
      </c>
      <c r="E5" s="82">
        <f t="shared" si="0"/>
        <v>4818643.7800000012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88681.540000000008</v>
      </c>
      <c r="E6" s="83">
        <f t="shared" si="1"/>
        <v>4582456.9200000009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72966.27</v>
      </c>
      <c r="E7" s="83">
        <f t="shared" si="2"/>
        <v>4582419.7300000004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95</v>
      </c>
      <c r="E8" s="195">
        <v>1227484.95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72871.27</v>
      </c>
      <c r="E9" s="195">
        <v>3352818.87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2115.91</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15715.27</v>
      </c>
      <c r="E14" s="60">
        <f>SUM(E15:E21)</f>
        <v>37.19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15715.27</v>
      </c>
      <c r="E19" s="283">
        <v>37.19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2156456.61</v>
      </c>
      <c r="E22" s="83">
        <f t="shared" si="3"/>
        <v>236186.86000000002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2156456.61</v>
      </c>
      <c r="E23" s="83">
        <f t="shared" si="4"/>
        <v>235165.07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1808179.28</v>
      </c>
      <c r="E24" s="195">
        <v>8873.77</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335988.91</v>
      </c>
      <c r="E25" s="195">
        <v>222819.41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591.89</v>
      </c>
      <c r="E27" s="283">
        <v>3471.89</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11696.53</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1021.79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1021.79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44056893.859999999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249812851.01999998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10046143.779999999</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190797200.96999997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130168490.33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40981798.609999999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424864.45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1361483.75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34124</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5732158.8200000003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2657549.81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9436731.1999999993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32889075.600000001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1137289.6499999999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1137289.6499999999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14943141.02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242435311.45999998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9980048.0399999991</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188613909.96000001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128982269.39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41154237.619999997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391898.62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1352665.82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48042.61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5222025.96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2622088.87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8840681.0700000003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29403510.690000001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2211779.67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2211779.67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12226063.1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51434433.420000017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2210727.9899999998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11600.55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8910.7999999999993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2689.75</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742724.25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722397.87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484286.03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230557.18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7554.66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1765.8600000000001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1335.89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429.97</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13344.39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13344.39</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5216.13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5206.13</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1293735.8399999999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1211813.43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81922.399999999994</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0.01</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162667.35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49223705.43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592613.52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15669532.550000001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5454706.9500000002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13449130.33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14057722.08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32043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Novoselec</cp:lastModifiedBy>
  <cp:lastPrinted>2026-02-25T12:14:00Z</cp:lastPrinted>
  <dcterms:created xsi:type="dcterms:W3CDTF">2022-04-01T05:14:30Z</dcterms:created>
  <dcterms:modified xsi:type="dcterms:W3CDTF">2026-03-04T13:53:53Z</dcterms:modified>
</cp:coreProperties>
</file>